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0" yWindow="0" windowWidth="19320" windowHeight="10920" firstSheet="2" activeTab="5"/>
  </bookViews>
  <sheets>
    <sheet name="2018年部门收支预算总表" sheetId="1" r:id="rId1"/>
    <sheet name="2018年部门财政拨款收支预算总表" sheetId="2" r:id="rId2"/>
    <sheet name="2018年部门一般公共预算支出表" sheetId="3" r:id="rId3"/>
    <sheet name="2018年部门政府基金支出预算表" sheetId="4" r:id="rId4"/>
    <sheet name="2018年部门一般公共预算基本支出表" sheetId="6" r:id="rId5"/>
    <sheet name="2018年部门收入预算总表" sheetId="7" r:id="rId6"/>
    <sheet name="2018年部门支出预算总表" sheetId="8" r:id="rId7"/>
    <sheet name="2018年一般公共预算“三公”经费表" sheetId="9" r:id="rId8"/>
  </sheets>
  <calcPr calcId="144525"/>
</workbook>
</file>

<file path=xl/calcChain.xml><?xml version="1.0" encoding="utf-8"?>
<calcChain xmlns="http://schemas.openxmlformats.org/spreadsheetml/2006/main">
  <c r="C7" i="3" l="1"/>
  <c r="E7" i="3"/>
  <c r="D9" i="7" l="1"/>
  <c r="D10" i="7"/>
  <c r="D11" i="7"/>
  <c r="D8" i="7"/>
  <c r="D27" i="1"/>
  <c r="B27" i="1"/>
  <c r="K10" i="8" l="1"/>
  <c r="G11" i="8"/>
  <c r="G10" i="8"/>
  <c r="E11" i="8"/>
  <c r="J8" i="8"/>
  <c r="F8" i="8"/>
  <c r="K9" i="8"/>
  <c r="K8" i="8" s="1"/>
  <c r="J9" i="8"/>
  <c r="I9" i="8"/>
  <c r="I8" i="8" s="1"/>
  <c r="F9" i="8"/>
  <c r="B9" i="7"/>
  <c r="B10" i="7"/>
  <c r="B11" i="7"/>
  <c r="B8" i="7"/>
  <c r="K8" i="7"/>
  <c r="F8" i="7"/>
  <c r="E8" i="7"/>
  <c r="C8" i="7"/>
  <c r="E9" i="7"/>
  <c r="C9" i="7"/>
  <c r="C22" i="6"/>
  <c r="C45" i="6"/>
  <c r="C51" i="6"/>
  <c r="C23" i="6"/>
  <c r="C9" i="6"/>
  <c r="C50" i="6"/>
  <c r="C48" i="6"/>
  <c r="C24" i="6"/>
  <c r="C20" i="6"/>
  <c r="C19" i="6"/>
  <c r="C16" i="6"/>
  <c r="C15" i="6"/>
  <c r="C13" i="6"/>
  <c r="C12" i="6"/>
  <c r="C11" i="6"/>
  <c r="C10" i="6"/>
  <c r="C8" i="3"/>
  <c r="C10" i="3"/>
  <c r="C11" i="3"/>
  <c r="C14" i="3"/>
  <c r="C15" i="3"/>
  <c r="C16" i="3"/>
  <c r="E13" i="3"/>
  <c r="E12" i="3" s="1"/>
  <c r="D13" i="3"/>
  <c r="D8" i="3"/>
  <c r="D31" i="2"/>
  <c r="D12" i="2"/>
  <c r="D11" i="2" s="1"/>
  <c r="D7" i="2"/>
  <c r="B31" i="2"/>
  <c r="B7" i="2"/>
  <c r="D35" i="1"/>
  <c r="D15" i="1"/>
  <c r="D16" i="1"/>
  <c r="D8" i="1"/>
  <c r="E10" i="8" l="1"/>
  <c r="G9" i="8"/>
  <c r="C8" i="6"/>
  <c r="C13" i="3"/>
  <c r="D12" i="3"/>
  <c r="E9" i="8" l="1"/>
  <c r="G8" i="8"/>
  <c r="E8" i="8" s="1"/>
  <c r="C12" i="3"/>
  <c r="D7" i="3"/>
  <c r="B35" i="1" l="1"/>
  <c r="B8" i="1"/>
</calcChain>
</file>

<file path=xl/sharedStrings.xml><?xml version="1.0" encoding="utf-8"?>
<sst xmlns="http://schemas.openxmlformats.org/spreadsheetml/2006/main" count="258" uniqueCount="176">
  <si>
    <t>表01</t>
  </si>
  <si>
    <t>单位：万元</t>
  </si>
  <si>
    <t>收                         入</t>
  </si>
  <si>
    <t>支                    出</t>
  </si>
  <si>
    <t>项                 目</t>
  </si>
  <si>
    <t>预算数</t>
  </si>
  <si>
    <t>项                        目</t>
  </si>
  <si>
    <t>一、财政拨款</t>
  </si>
  <si>
    <t xml:space="preserve">    一般公共预算</t>
  </si>
  <si>
    <t xml:space="preserve">    政府性基金预算</t>
  </si>
  <si>
    <t>二、专户资金</t>
  </si>
  <si>
    <t>三、事业收入（不含专户资金）</t>
  </si>
  <si>
    <t>四、事业单位经营收入</t>
  </si>
  <si>
    <t>五、其他收入</t>
  </si>
  <si>
    <t>社会保障和就业支出</t>
  </si>
  <si>
    <t>本年收入合计</t>
  </si>
  <si>
    <t>本年支出合计</t>
  </si>
  <si>
    <t>六、上级补助收入（省补渠道）</t>
  </si>
  <si>
    <t>对附属单位补助支出</t>
  </si>
  <si>
    <t>七、附属单位上缴收入</t>
  </si>
  <si>
    <t>上缴上级支出</t>
  </si>
  <si>
    <t>八、用历年结余弥补收支差额</t>
  </si>
  <si>
    <t>九、上年结转</t>
  </si>
  <si>
    <t>结转下年</t>
  </si>
  <si>
    <t>其中：一般公共预算结转</t>
  </si>
  <si>
    <t xml:space="preserve">     政府性基金结转</t>
  </si>
  <si>
    <t xml:space="preserve">     其他结转</t>
  </si>
  <si>
    <t>收  入  总  计</t>
  </si>
  <si>
    <t>支  出  总  计</t>
  </si>
  <si>
    <t xml:space="preserve">        表02</t>
  </si>
  <si>
    <t>收                   入</t>
  </si>
  <si>
    <t>项                  目</t>
  </si>
  <si>
    <t>财政拨款</t>
  </si>
  <si>
    <t>收入总计</t>
  </si>
  <si>
    <t>支出总计</t>
  </si>
  <si>
    <t>表03</t>
  </si>
  <si>
    <t>科目编码</t>
  </si>
  <si>
    <t>科目名称</t>
  </si>
  <si>
    <t>合  计</t>
  </si>
  <si>
    <t>基本支出</t>
  </si>
  <si>
    <t>项目支出</t>
  </si>
  <si>
    <t>备  注</t>
  </si>
  <si>
    <t>**</t>
  </si>
  <si>
    <t>合计</t>
  </si>
  <si>
    <t>表04</t>
  </si>
  <si>
    <t>其他支出</t>
  </si>
  <si>
    <t>表05</t>
  </si>
  <si>
    <t>经济分类科目</t>
  </si>
  <si>
    <t>金额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</si>
  <si>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</si>
  <si>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</si>
  <si>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</si>
  <si>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</si>
  <si>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</si>
  <si>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</si>
  <si>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>　绩效工资</t>
  </si>
  <si>
    <t xml:space="preserve">  机关事业单位基本养老保险缴费</t>
  </si>
  <si>
    <t xml:space="preserve">  职业年金缴费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</si>
  <si>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</si>
  <si>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</si>
  <si>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</si>
  <si>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</si>
  <si>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</si>
  <si>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</si>
  <si>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</si>
  <si>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</si>
  <si>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</si>
  <si>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</si>
  <si>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</si>
  <si>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</si>
  <si>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</si>
  <si>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</si>
  <si>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</si>
  <si>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</si>
  <si>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</si>
  <si>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</si>
  <si>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</si>
  <si>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</si>
  <si>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</si>
  <si>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</si>
  <si>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</si>
  <si>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</si>
  <si>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</si>
  <si>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</si>
  <si>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</si>
  <si>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</si>
  <si>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</si>
  <si>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</si>
  <si>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</si>
  <si>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</si>
  <si>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</si>
  <si>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</si>
  <si>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</si>
  <si>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</si>
  <si>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</si>
  <si>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</si>
  <si>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</si>
  <si>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住房公积金</t>
  </si>
  <si>
    <t>表06</t>
  </si>
  <si>
    <t>单位名称</t>
  </si>
  <si>
    <t>总   计</t>
  </si>
  <si>
    <t>上年结转</t>
  </si>
  <si>
    <t>专户资金</t>
  </si>
  <si>
    <t>事业收入（不含专户资金）</t>
  </si>
  <si>
    <t>事业单位经营收入</t>
  </si>
  <si>
    <t>其他收入</t>
  </si>
  <si>
    <t>上级补助收入</t>
  </si>
  <si>
    <t>附属单位上缴收入</t>
  </si>
  <si>
    <t>用历年结余弥补收支差额</t>
  </si>
  <si>
    <t>一般公共预算</t>
  </si>
  <si>
    <t>政府性基金预算</t>
  </si>
  <si>
    <t>表07</t>
  </si>
  <si>
    <t>事业单位经营支出</t>
  </si>
  <si>
    <t>人员支出</t>
  </si>
  <si>
    <t>日常公用支出</t>
  </si>
  <si>
    <t>定额车辆经费</t>
  </si>
  <si>
    <t>个人交通补贴</t>
  </si>
  <si>
    <t>公共交通费</t>
  </si>
  <si>
    <t>表08</t>
  </si>
  <si>
    <t>项目</t>
  </si>
  <si>
    <t xml:space="preserve">  1.因公出国(境)费用</t>
  </si>
  <si>
    <t xml:space="preserve">  2.公务接待费</t>
  </si>
  <si>
    <t xml:space="preserve">  3.公务用车购置及运行维护费</t>
  </si>
  <si>
    <t xml:space="preserve">   其中：公务用车购置费</t>
  </si>
  <si>
    <t xml:space="preserve">             公务用车运行维护费</t>
  </si>
  <si>
    <t>2018年部门收支预算总表</t>
    <phoneticPr fontId="10" type="noConversion"/>
  </si>
  <si>
    <t>2018年部门财政拨款收支预算总表</t>
    <phoneticPr fontId="10" type="noConversion"/>
  </si>
  <si>
    <t>2018年部门一般公共预算支出表</t>
    <phoneticPr fontId="10" type="noConversion"/>
  </si>
  <si>
    <t>2018年部门政府性基金支出预算表</t>
    <phoneticPr fontId="10" type="noConversion"/>
  </si>
  <si>
    <t>2018年部门一般公共预算基本支出表</t>
    <phoneticPr fontId="10" type="noConversion"/>
  </si>
  <si>
    <t>2018年部门支出预算总表</t>
    <phoneticPr fontId="10" type="noConversion"/>
  </si>
  <si>
    <t xml:space="preserve">2018年一般公共预算“三公”经费表 </t>
    <phoneticPr fontId="10" type="noConversion"/>
  </si>
  <si>
    <t>2018年部门收入预算总表</t>
    <phoneticPr fontId="10" type="noConversion"/>
  </si>
  <si>
    <t>2018年预算数</t>
    <phoneticPr fontId="10" type="noConversion"/>
  </si>
  <si>
    <t>注：不含教学科研人员学术交流因公出国（境）费用</t>
    <phoneticPr fontId="10" type="noConversion"/>
  </si>
  <si>
    <t>**</t>
    <phoneticPr fontId="10" type="noConversion"/>
  </si>
  <si>
    <t xml:space="preserve">  职工基本医疗保险缴费</t>
  </si>
  <si>
    <t xml:space="preserve">  公务员医疗补助缴费</t>
  </si>
  <si>
    <t xml:space="preserve">  医疗费补助</t>
  </si>
  <si>
    <t xml:space="preserve">  个人农业生产补贴</t>
  </si>
  <si>
    <t xml:space="preserve">  其他对个人和家庭的补助</t>
  </si>
  <si>
    <t xml:space="preserve">部门名称：义乌市金融办 </t>
    <phoneticPr fontId="10" type="noConversion"/>
  </si>
  <si>
    <t>部门名称：义乌市金融办</t>
    <phoneticPr fontId="10" type="noConversion"/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</si>
  <si>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</si>
  <si>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</si>
  <si>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</si>
  <si>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>金融支出</t>
    <phoneticPr fontId="19" type="noConversion"/>
  </si>
  <si>
    <t xml:space="preserve">  金融部门行政支出</t>
    <phoneticPr fontId="19" type="noConversion"/>
  </si>
  <si>
    <t xml:space="preserve">   行政运行</t>
    <phoneticPr fontId="19" type="noConversion"/>
  </si>
  <si>
    <t xml:space="preserve">   事业运行</t>
    <phoneticPr fontId="19" type="noConversion"/>
  </si>
  <si>
    <t xml:space="preserve">   金融部门其他行政支出</t>
    <phoneticPr fontId="19" type="noConversion"/>
  </si>
  <si>
    <t>其他支出</t>
    <phoneticPr fontId="19" type="noConversion"/>
  </si>
  <si>
    <t xml:space="preserve">  其他政府性基金及对应专项债务收入安排的支出</t>
    <phoneticPr fontId="19" type="noConversion"/>
  </si>
  <si>
    <t xml:space="preserve">    其他政府性基金</t>
    <phoneticPr fontId="19" type="noConversion"/>
  </si>
  <si>
    <t>农林水支出</t>
    <phoneticPr fontId="10" type="noConversion"/>
  </si>
  <si>
    <t xml:space="preserve">  普惠金融发展支出</t>
    <phoneticPr fontId="19" type="noConversion"/>
  </si>
  <si>
    <t xml:space="preserve">     其他普惠金融发展支出</t>
    <phoneticPr fontId="19" type="noConversion"/>
  </si>
  <si>
    <t>部门名称： 义乌市金融办</t>
    <phoneticPr fontId="10" type="noConversion"/>
  </si>
  <si>
    <t>2520</t>
    <phoneticPr fontId="10" type="noConversion"/>
  </si>
  <si>
    <t>2520</t>
    <phoneticPr fontId="10" type="noConversion"/>
  </si>
  <si>
    <t>2520</t>
    <phoneticPr fontId="10" type="noConversion"/>
  </si>
  <si>
    <t xml:space="preserve">    其他政府性基金支出</t>
    <phoneticPr fontId="10" type="noConversion"/>
  </si>
  <si>
    <t>其他政府性基金及对应专项债务收入安排的支出</t>
    <phoneticPr fontId="10" type="noConversion"/>
  </si>
  <si>
    <t xml:space="preserve">部门名称：义乌市金融办 </t>
    <phoneticPr fontId="10" type="noConversion"/>
  </si>
  <si>
    <t>金融办主管</t>
    <phoneticPr fontId="19" type="noConversion"/>
  </si>
  <si>
    <t xml:space="preserve">  金融办本级</t>
    <phoneticPr fontId="19" type="noConversion"/>
  </si>
  <si>
    <t xml:space="preserve">  信用中心（下属单位）</t>
    <phoneticPr fontId="19" type="noConversion"/>
  </si>
  <si>
    <t>部门名称： 义乌市金融办</t>
    <phoneticPr fontId="10" type="noConversion"/>
  </si>
  <si>
    <t>0</t>
    <phoneticPr fontId="10" type="noConversion"/>
  </si>
  <si>
    <t>8</t>
    <phoneticPr fontId="10" type="noConversion"/>
  </si>
  <si>
    <t>213</t>
    <phoneticPr fontId="10" type="noConversion"/>
  </si>
  <si>
    <t>21308</t>
    <phoneticPr fontId="10" type="noConversion"/>
  </si>
  <si>
    <t>2130899</t>
    <phoneticPr fontId="10" type="noConversion"/>
  </si>
  <si>
    <t>普惠金融发展支出</t>
    <phoneticPr fontId="10" type="noConversion"/>
  </si>
  <si>
    <t xml:space="preserve">  其他普惠金融发展支出</t>
    <phoneticPr fontId="10" type="noConversion"/>
  </si>
  <si>
    <t>450.00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</si>
</sst>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_);[Red]\(0.00\)"/>
    <numFmt numFmtId="178" formatCode="0_ "/>
  </numFmts>
  <fonts count="21">
    <font>
      <sz val="11"/>
      <color theme="1"/>
      <name val="等线"/>
      <charset val="134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宋体"/>
      <family val="3"/>
      <charset val="134"/>
    </font>
    <font>
      <sz val="10"/>
      <color indexed="8"/>
      <name val="方正书宋_GBK"/>
      <family val="3"/>
      <charset val="134"/>
    </font>
    <font>
      <sz val="22"/>
      <color indexed="8"/>
      <name val="方正小标宋简体"/>
      <family val="4"/>
      <charset val="134"/>
    </font>
    <font>
      <sz val="10"/>
      <color indexed="8"/>
      <name val="宋体"/>
      <family val="3"/>
      <charset val="134"/>
    </font>
    <font>
      <sz val="16"/>
      <color indexed="8"/>
      <name val="仿宋_GB2312"/>
      <family val="3"/>
      <charset val="134"/>
    </font>
    <font>
      <sz val="20"/>
      <color indexed="8"/>
      <name val="方正小标宋简体"/>
      <family val="4"/>
      <charset val="134"/>
    </font>
    <font>
      <sz val="12"/>
      <color indexed="8"/>
      <name val="宋体"/>
      <family val="3"/>
      <charset val="134"/>
    </font>
    <font>
      <sz val="9"/>
      <name val="等线"/>
      <charset val="134"/>
    </font>
    <font>
      <sz val="9"/>
      <name val="宋体"/>
      <family val="3"/>
      <charset val="134"/>
    </font>
    <font>
      <sz val="10"/>
      <name val="方正书宋_GBK"/>
      <family val="3"/>
      <charset val="134"/>
    </font>
    <font>
      <sz val="12"/>
      <name val="宋体"/>
      <family val="3"/>
      <charset val="134"/>
    </font>
    <font>
      <sz val="10.5"/>
      <color indexed="8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name val="等线"/>
      <family val="3"/>
      <charset val="134"/>
      <scheme val="minor"/>
    </font>
    <font>
      <sz val="10"/>
      <color rgb="FF000000"/>
      <name val="方正书宋_GBK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9" fontId="0" fillId="0" borderId="0" xfId="0" applyNumberFormat="1"/>
    <xf numFmtId="49" fontId="3" fillId="0" borderId="1" xfId="0" applyNumberFormat="1" applyFont="1" applyBorder="1" applyAlignment="1">
      <alignment horizontal="right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right" vertical="center" wrapText="1"/>
    </xf>
    <xf numFmtId="49" fontId="11" fillId="0" borderId="2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 wrapText="1"/>
    </xf>
    <xf numFmtId="49" fontId="13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/>
    </xf>
    <xf numFmtId="0" fontId="17" fillId="2" borderId="7" xfId="0" applyFont="1" applyFill="1" applyBorder="1" applyAlignment="1">
      <alignment horizontal="left" vertical="center"/>
    </xf>
    <xf numFmtId="176" fontId="3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6" fontId="3" fillId="0" borderId="8" xfId="0" applyNumberFormat="1" applyFont="1" applyBorder="1" applyAlignment="1">
      <alignment horizontal="right" vertical="center" wrapText="1"/>
    </xf>
    <xf numFmtId="177" fontId="3" fillId="0" borderId="9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177" fontId="0" fillId="0" borderId="0" xfId="0" applyNumberFormat="1"/>
    <xf numFmtId="177" fontId="4" fillId="0" borderId="1" xfId="0" applyNumberFormat="1" applyFont="1" applyBorder="1" applyAlignment="1">
      <alignment horizontal="right" vertical="center" wrapText="1"/>
    </xf>
    <xf numFmtId="177" fontId="12" fillId="0" borderId="1" xfId="0" applyNumberFormat="1" applyFont="1" applyBorder="1" applyAlignment="1">
      <alignment horizontal="right" vertical="center" wrapText="1"/>
    </xf>
    <xf numFmtId="177" fontId="11" fillId="0" borderId="2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topLeftCell="A14" workbookViewId="0">
      <selection activeCell="B32" sqref="B32"/>
    </sheetView>
  </sheetViews>
  <sheetFormatPr defaultRowHeight="13.5"/>
  <cols>
    <col min="1" max="1" width="29.875" customWidth="1"/>
    <col min="2" max="2" width="26.25" customWidth="1"/>
    <col min="3" max="3" width="35.125" customWidth="1"/>
    <col min="4" max="4" width="35.875" customWidth="1"/>
  </cols>
  <sheetData>
    <row r="1" spans="1:4" hidden="1">
      <c r="A1" s="67"/>
      <c r="B1" s="67"/>
      <c r="C1" s="67"/>
      <c r="D1" s="68" t="s">
        <v>0</v>
      </c>
    </row>
    <row r="2" spans="1:4" ht="10.5" customHeight="1">
      <c r="A2" s="67"/>
      <c r="B2" s="67"/>
      <c r="C2" s="67"/>
      <c r="D2" s="68"/>
    </row>
    <row r="3" spans="1:4" ht="28.5">
      <c r="A3" s="69" t="s">
        <v>125</v>
      </c>
      <c r="B3" s="69"/>
      <c r="C3" s="69"/>
      <c r="D3" s="69"/>
    </row>
    <row r="4" spans="1:4">
      <c r="A4" s="4" t="s">
        <v>142</v>
      </c>
      <c r="B4" s="1"/>
      <c r="C4" s="1"/>
      <c r="D4" s="2" t="s">
        <v>1</v>
      </c>
    </row>
    <row r="5" spans="1:4">
      <c r="A5" s="65" t="s">
        <v>2</v>
      </c>
      <c r="B5" s="65"/>
      <c r="C5" s="66" t="s">
        <v>3</v>
      </c>
      <c r="D5" s="66"/>
    </row>
    <row r="6" spans="1:4" ht="7.5" customHeight="1">
      <c r="A6" s="65"/>
      <c r="B6" s="65"/>
      <c r="C6" s="66"/>
      <c r="D6" s="66"/>
    </row>
    <row r="7" spans="1:4">
      <c r="A7" s="10" t="s">
        <v>4</v>
      </c>
      <c r="B7" s="10" t="s">
        <v>5</v>
      </c>
      <c r="C7" s="49" t="s">
        <v>6</v>
      </c>
      <c r="D7" s="10" t="s">
        <v>5</v>
      </c>
    </row>
    <row r="8" spans="1:4">
      <c r="A8" s="11" t="s">
        <v>7</v>
      </c>
      <c r="B8" s="46">
        <f>B9+B10</f>
        <v>3114.42</v>
      </c>
      <c r="C8" s="51" t="s">
        <v>14</v>
      </c>
      <c r="D8" s="47">
        <f>D10+D11</f>
        <v>43.129999999999995</v>
      </c>
    </row>
    <row r="9" spans="1:4" ht="27.75" customHeight="1">
      <c r="A9" s="11" t="s">
        <v>8</v>
      </c>
      <c r="B9" s="46">
        <v>594.41999999999996</v>
      </c>
      <c r="C9" s="51" t="s">
        <v>143</v>
      </c>
      <c r="D9" s="47"/>
    </row>
    <row r="10" spans="1:4">
      <c r="A10" s="11" t="s">
        <v>9</v>
      </c>
      <c r="B10" s="46">
        <v>2520</v>
      </c>
      <c r="C10" s="51" t="s">
        <v>144</v>
      </c>
      <c r="D10" s="47">
        <v>30.81</v>
      </c>
    </row>
    <row r="11" spans="1:4">
      <c r="A11" s="11" t="s">
        <v>10</v>
      </c>
      <c r="B11" s="46"/>
      <c r="C11" s="51" t="s">
        <v>145</v>
      </c>
      <c r="D11" s="47">
        <v>12.32</v>
      </c>
    </row>
    <row r="12" spans="1:4">
      <c r="A12" s="11" t="s">
        <v>11</v>
      </c>
      <c r="B12" s="46"/>
      <c r="C12" s="51" t="s">
        <v>154</v>
      </c>
      <c r="D12" s="47">
        <v>450</v>
      </c>
    </row>
    <row r="13" spans="1:4">
      <c r="A13" s="11" t="s">
        <v>12</v>
      </c>
      <c r="B13" s="46"/>
      <c r="C13" s="51" t="s">
        <v>155</v>
      </c>
      <c r="D13" s="47">
        <v>450</v>
      </c>
    </row>
    <row r="14" spans="1:4">
      <c r="A14" s="11" t="s">
        <v>13</v>
      </c>
      <c r="B14" s="46"/>
      <c r="C14" s="51" t="s">
        <v>156</v>
      </c>
      <c r="D14" s="47">
        <v>450</v>
      </c>
    </row>
    <row r="15" spans="1:4">
      <c r="A15" s="13"/>
      <c r="B15" s="46"/>
      <c r="C15" s="51" t="s">
        <v>146</v>
      </c>
      <c r="D15" s="47">
        <f>D16</f>
        <v>572.49</v>
      </c>
    </row>
    <row r="16" spans="1:4">
      <c r="A16" s="13"/>
      <c r="B16" s="46"/>
      <c r="C16" s="51" t="s">
        <v>147</v>
      </c>
      <c r="D16" s="47">
        <f>D17+D18+D19</f>
        <v>572.49</v>
      </c>
    </row>
    <row r="17" spans="1:4">
      <c r="A17" s="11"/>
      <c r="B17" s="46"/>
      <c r="C17" s="52" t="s">
        <v>148</v>
      </c>
      <c r="D17" s="47">
        <v>247.19</v>
      </c>
    </row>
    <row r="18" spans="1:4">
      <c r="A18" s="11"/>
      <c r="B18" s="46"/>
      <c r="C18" s="52" t="s">
        <v>149</v>
      </c>
      <c r="D18" s="48">
        <v>71.099999999999994</v>
      </c>
    </row>
    <row r="19" spans="1:4">
      <c r="A19" s="13"/>
      <c r="B19" s="46"/>
      <c r="C19" s="52" t="s">
        <v>150</v>
      </c>
      <c r="D19" s="48">
        <v>254.2</v>
      </c>
    </row>
    <row r="20" spans="1:4">
      <c r="A20" s="11"/>
      <c r="B20" s="46"/>
      <c r="C20" s="52" t="s">
        <v>151</v>
      </c>
      <c r="D20" s="47">
        <v>2520</v>
      </c>
    </row>
    <row r="21" spans="1:4" ht="24">
      <c r="A21" s="11"/>
      <c r="B21" s="46"/>
      <c r="C21" s="52" t="s">
        <v>152</v>
      </c>
      <c r="D21" s="47">
        <v>2520</v>
      </c>
    </row>
    <row r="22" spans="1:4">
      <c r="A22" s="11"/>
      <c r="B22" s="46"/>
      <c r="C22" s="52" t="s">
        <v>153</v>
      </c>
      <c r="D22" s="47">
        <v>2520</v>
      </c>
    </row>
    <row r="23" spans="1:4">
      <c r="A23" s="11"/>
      <c r="B23" s="44"/>
      <c r="C23" s="50"/>
      <c r="D23" s="45"/>
    </row>
    <row r="24" spans="1:4">
      <c r="A24" s="11"/>
      <c r="B24" s="44"/>
      <c r="C24" s="12"/>
      <c r="D24" s="45"/>
    </row>
    <row r="25" spans="1:4">
      <c r="A25" s="11"/>
      <c r="B25" s="44"/>
      <c r="C25" s="12"/>
      <c r="D25" s="45"/>
    </row>
    <row r="26" spans="1:4">
      <c r="A26" s="11"/>
      <c r="B26" s="44"/>
      <c r="C26" s="12"/>
      <c r="D26" s="45"/>
    </row>
    <row r="27" spans="1:4">
      <c r="A27" s="10" t="s">
        <v>15</v>
      </c>
      <c r="B27" s="44">
        <f>B8</f>
        <v>3114.42</v>
      </c>
      <c r="C27" s="10" t="s">
        <v>16</v>
      </c>
      <c r="D27" s="45">
        <f>D8+D12+D15+D20</f>
        <v>3585.62</v>
      </c>
    </row>
    <row r="28" spans="1:4">
      <c r="A28" s="11" t="s">
        <v>17</v>
      </c>
      <c r="B28" s="44">
        <v>450</v>
      </c>
      <c r="C28" s="11" t="s">
        <v>18</v>
      </c>
      <c r="D28" s="45"/>
    </row>
    <row r="29" spans="1:4">
      <c r="A29" s="11" t="s">
        <v>19</v>
      </c>
      <c r="B29" s="44"/>
      <c r="C29" s="11" t="s">
        <v>20</v>
      </c>
      <c r="D29" s="45"/>
    </row>
    <row r="30" spans="1:4">
      <c r="A30" s="11" t="s">
        <v>21</v>
      </c>
      <c r="B30" s="44"/>
      <c r="C30" s="13"/>
      <c r="D30" s="45"/>
    </row>
    <row r="31" spans="1:4">
      <c r="A31" s="11" t="s">
        <v>22</v>
      </c>
      <c r="B31" s="44">
        <v>21.2</v>
      </c>
      <c r="C31" s="11" t="s">
        <v>23</v>
      </c>
      <c r="D31" s="45"/>
    </row>
    <row r="32" spans="1:4">
      <c r="A32" s="14" t="s">
        <v>24</v>
      </c>
      <c r="B32" s="44">
        <v>21.2</v>
      </c>
      <c r="C32" s="13"/>
      <c r="D32" s="45"/>
    </row>
    <row r="33" spans="1:4">
      <c r="A33" s="14" t="s">
        <v>25</v>
      </c>
      <c r="B33" s="44"/>
      <c r="C33" s="13"/>
      <c r="D33" s="45"/>
    </row>
    <row r="34" spans="1:4">
      <c r="A34" s="14" t="s">
        <v>26</v>
      </c>
      <c r="B34" s="44"/>
      <c r="C34" s="13"/>
      <c r="D34" s="45"/>
    </row>
    <row r="35" spans="1:4">
      <c r="A35" s="10" t="s">
        <v>27</v>
      </c>
      <c r="B35" s="44">
        <f>B8+B28+B31</f>
        <v>3585.62</v>
      </c>
      <c r="C35" s="10" t="s">
        <v>28</v>
      </c>
      <c r="D35" s="45">
        <f>D8+D12+D15+D20</f>
        <v>3585.62</v>
      </c>
    </row>
  </sheetData>
  <mergeCells count="7">
    <mergeCell ref="A5:B6"/>
    <mergeCell ref="C5:D6"/>
    <mergeCell ref="A1:A2"/>
    <mergeCell ref="B1:B2"/>
    <mergeCell ref="C1:C2"/>
    <mergeCell ref="D1:D2"/>
    <mergeCell ref="A3:D3"/>
  </mergeCells>
  <phoneticPr fontId="10" type="noConversion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D7" sqref="D7:D10"/>
    </sheetView>
  </sheetViews>
  <sheetFormatPr defaultRowHeight="13.5"/>
  <cols>
    <col min="1" max="1" width="34.125" customWidth="1"/>
    <col min="2" max="2" width="27.875" customWidth="1"/>
    <col min="3" max="3" width="30.625" customWidth="1"/>
    <col min="4" max="4" width="32.625" customWidth="1"/>
  </cols>
  <sheetData>
    <row r="1" spans="1:4">
      <c r="A1" s="1"/>
      <c r="B1" s="1"/>
      <c r="C1" s="1"/>
      <c r="D1" s="2" t="s">
        <v>29</v>
      </c>
    </row>
    <row r="2" spans="1:4">
      <c r="A2" s="1"/>
      <c r="B2" s="1"/>
      <c r="C2" s="1"/>
      <c r="D2" s="1"/>
    </row>
    <row r="3" spans="1:4" ht="28.5">
      <c r="A3" s="69" t="s">
        <v>126</v>
      </c>
      <c r="B3" s="69"/>
      <c r="C3" s="69"/>
      <c r="D3" s="69"/>
    </row>
    <row r="4" spans="1:4">
      <c r="A4" s="4" t="s">
        <v>141</v>
      </c>
      <c r="B4" s="1"/>
      <c r="C4" s="1"/>
      <c r="D4" s="2" t="s">
        <v>1</v>
      </c>
    </row>
    <row r="5" spans="1:4">
      <c r="A5" s="13" t="s">
        <v>30</v>
      </c>
      <c r="B5" s="13"/>
      <c r="C5" s="66" t="s">
        <v>3</v>
      </c>
      <c r="D5" s="66"/>
    </row>
    <row r="6" spans="1:4">
      <c r="A6" s="10" t="s">
        <v>31</v>
      </c>
      <c r="B6" s="10" t="s">
        <v>5</v>
      </c>
      <c r="C6" s="10" t="s">
        <v>6</v>
      </c>
      <c r="D6" s="10" t="s">
        <v>5</v>
      </c>
    </row>
    <row r="7" spans="1:4">
      <c r="A7" s="11" t="s">
        <v>32</v>
      </c>
      <c r="B7" s="45">
        <f>B8+B9</f>
        <v>3114.42</v>
      </c>
      <c r="C7" s="51" t="s">
        <v>14</v>
      </c>
      <c r="D7" s="47">
        <f>D9+D10</f>
        <v>43.129999999999995</v>
      </c>
    </row>
    <row r="8" spans="1:4">
      <c r="A8" s="11" t="s">
        <v>8</v>
      </c>
      <c r="B8" s="45">
        <v>594.41999999999996</v>
      </c>
      <c r="C8" s="51" t="s">
        <v>143</v>
      </c>
      <c r="D8" s="47"/>
    </row>
    <row r="9" spans="1:4">
      <c r="A9" s="11" t="s">
        <v>9</v>
      </c>
      <c r="B9" s="45">
        <v>2520</v>
      </c>
      <c r="C9" s="51" t="s">
        <v>144</v>
      </c>
      <c r="D9" s="47">
        <v>30.81</v>
      </c>
    </row>
    <row r="10" spans="1:4">
      <c r="A10" s="13"/>
      <c r="B10" s="45"/>
      <c r="C10" s="51" t="s">
        <v>145</v>
      </c>
      <c r="D10" s="47">
        <v>12.32</v>
      </c>
    </row>
    <row r="11" spans="1:4">
      <c r="A11" s="13"/>
      <c r="B11" s="45"/>
      <c r="C11" s="51" t="s">
        <v>146</v>
      </c>
      <c r="D11" s="47">
        <f>D12</f>
        <v>551.29</v>
      </c>
    </row>
    <row r="12" spans="1:4">
      <c r="A12" s="13"/>
      <c r="B12" s="45"/>
      <c r="C12" s="51" t="s">
        <v>147</v>
      </c>
      <c r="D12" s="47">
        <f>D13+D14+D15</f>
        <v>551.29</v>
      </c>
    </row>
    <row r="13" spans="1:4">
      <c r="A13" s="11"/>
      <c r="B13" s="45"/>
      <c r="C13" s="52" t="s">
        <v>148</v>
      </c>
      <c r="D13" s="47">
        <v>234.63</v>
      </c>
    </row>
    <row r="14" spans="1:4">
      <c r="A14" s="11"/>
      <c r="B14" s="45"/>
      <c r="C14" s="52" t="s">
        <v>149</v>
      </c>
      <c r="D14" s="48">
        <v>69.459999999999994</v>
      </c>
    </row>
    <row r="15" spans="1:4">
      <c r="A15" s="13"/>
      <c r="B15" s="45"/>
      <c r="C15" s="52" t="s">
        <v>150</v>
      </c>
      <c r="D15" s="48">
        <v>247.2</v>
      </c>
    </row>
    <row r="16" spans="1:4">
      <c r="A16" s="13"/>
      <c r="B16" s="45"/>
      <c r="C16" s="52" t="s">
        <v>151</v>
      </c>
      <c r="D16" s="47">
        <v>2520</v>
      </c>
    </row>
    <row r="17" spans="1:4" ht="24">
      <c r="A17" s="13"/>
      <c r="B17" s="45"/>
      <c r="C17" s="52" t="s">
        <v>152</v>
      </c>
      <c r="D17" s="47">
        <v>2520</v>
      </c>
    </row>
    <row r="18" spans="1:4">
      <c r="A18" s="13"/>
      <c r="B18" s="45"/>
      <c r="C18" s="52" t="s">
        <v>153</v>
      </c>
      <c r="D18" s="47">
        <v>2520</v>
      </c>
    </row>
    <row r="19" spans="1:4">
      <c r="A19" s="11"/>
      <c r="B19" s="45"/>
      <c r="C19" s="12"/>
      <c r="D19" s="45"/>
    </row>
    <row r="20" spans="1:4">
      <c r="A20" s="11"/>
      <c r="B20" s="45"/>
      <c r="C20" s="12"/>
      <c r="D20" s="45"/>
    </row>
    <row r="21" spans="1:4">
      <c r="A21" s="11"/>
      <c r="B21" s="45"/>
      <c r="C21" s="12"/>
      <c r="D21" s="45"/>
    </row>
    <row r="22" spans="1:4">
      <c r="A22" s="11"/>
      <c r="B22" s="45"/>
      <c r="C22" s="12"/>
      <c r="D22" s="45"/>
    </row>
    <row r="23" spans="1:4">
      <c r="A23" s="11"/>
      <c r="B23" s="45"/>
      <c r="C23" s="12"/>
      <c r="D23" s="45"/>
    </row>
    <row r="24" spans="1:4">
      <c r="A24" s="11"/>
      <c r="B24" s="45"/>
      <c r="C24" s="12"/>
      <c r="D24" s="45"/>
    </row>
    <row r="25" spans="1:4">
      <c r="A25" s="11"/>
      <c r="B25" s="45"/>
      <c r="C25" s="12"/>
      <c r="D25" s="45"/>
    </row>
    <row r="26" spans="1:4">
      <c r="A26" s="11"/>
      <c r="B26" s="45"/>
      <c r="C26" s="12"/>
      <c r="D26" s="45"/>
    </row>
    <row r="27" spans="1:4">
      <c r="A27" s="11"/>
      <c r="B27" s="45"/>
      <c r="C27" s="12"/>
      <c r="D27" s="45"/>
    </row>
    <row r="28" spans="1:4">
      <c r="A28" s="11"/>
      <c r="B28" s="45"/>
      <c r="C28" s="12"/>
      <c r="D28" s="45"/>
    </row>
    <row r="29" spans="1:4">
      <c r="A29" s="11"/>
      <c r="B29" s="45"/>
      <c r="C29" s="12"/>
      <c r="D29" s="45"/>
    </row>
    <row r="30" spans="1:4">
      <c r="A30" s="11"/>
      <c r="B30" s="45"/>
      <c r="C30" s="15"/>
      <c r="D30" s="45"/>
    </row>
    <row r="31" spans="1:4">
      <c r="A31" s="10" t="s">
        <v>33</v>
      </c>
      <c r="B31" s="45">
        <f>B7</f>
        <v>3114.42</v>
      </c>
      <c r="C31" s="16" t="s">
        <v>34</v>
      </c>
      <c r="D31" s="45">
        <f>D7+D11+D16</f>
        <v>3114.42</v>
      </c>
    </row>
    <row r="32" spans="1:4">
      <c r="D32" s="53"/>
    </row>
  </sheetData>
  <mergeCells count="2">
    <mergeCell ref="A3:D3"/>
    <mergeCell ref="C5:D5"/>
  </mergeCells>
  <phoneticPr fontId="10" type="noConversion"/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E7" sqref="E7"/>
    </sheetView>
  </sheetViews>
  <sheetFormatPr defaultRowHeight="13.5"/>
  <cols>
    <col min="1" max="1" width="16.75" customWidth="1"/>
    <col min="2" max="2" width="27.75" customWidth="1"/>
    <col min="3" max="3" width="23.125" customWidth="1"/>
    <col min="4" max="4" width="21.875" customWidth="1"/>
    <col min="5" max="5" width="22.625" customWidth="1"/>
    <col min="6" max="6" width="20.75" customWidth="1"/>
  </cols>
  <sheetData>
    <row r="1" spans="1:7">
      <c r="A1" s="6"/>
      <c r="B1" s="6"/>
      <c r="C1" s="7"/>
      <c r="D1" s="7"/>
      <c r="E1" s="7"/>
      <c r="F1" s="2" t="s">
        <v>35</v>
      </c>
      <c r="G1" s="8"/>
    </row>
    <row r="2" spans="1:7" ht="28.5">
      <c r="A2" s="69" t="s">
        <v>127</v>
      </c>
      <c r="B2" s="69"/>
      <c r="C2" s="69"/>
      <c r="D2" s="69"/>
      <c r="E2" s="69"/>
      <c r="F2" s="69"/>
      <c r="G2" s="8"/>
    </row>
    <row r="3" spans="1:7">
      <c r="A3" s="70" t="s">
        <v>141</v>
      </c>
      <c r="B3" s="70"/>
      <c r="C3" s="5"/>
      <c r="D3" s="5"/>
      <c r="E3" s="71" t="s">
        <v>1</v>
      </c>
      <c r="F3" s="71"/>
      <c r="G3" s="8"/>
    </row>
    <row r="4" spans="1:7">
      <c r="A4" s="66" t="s">
        <v>36</v>
      </c>
      <c r="B4" s="66" t="s">
        <v>37</v>
      </c>
      <c r="C4" s="66" t="s">
        <v>38</v>
      </c>
      <c r="D4" s="66" t="s">
        <v>39</v>
      </c>
      <c r="E4" s="66" t="s">
        <v>40</v>
      </c>
      <c r="F4" s="66" t="s">
        <v>41</v>
      </c>
      <c r="G4" s="8"/>
    </row>
    <row r="5" spans="1:7">
      <c r="A5" s="66"/>
      <c r="B5" s="66"/>
      <c r="C5" s="66"/>
      <c r="D5" s="66"/>
      <c r="E5" s="66"/>
      <c r="F5" s="66"/>
      <c r="G5" s="8"/>
    </row>
    <row r="6" spans="1:7">
      <c r="A6" s="10" t="s">
        <v>42</v>
      </c>
      <c r="B6" s="10" t="s">
        <v>42</v>
      </c>
      <c r="C6" s="10">
        <v>1</v>
      </c>
      <c r="D6" s="10">
        <v>2</v>
      </c>
      <c r="E6" s="10">
        <v>3</v>
      </c>
      <c r="F6" s="10">
        <v>4</v>
      </c>
      <c r="G6" s="8"/>
    </row>
    <row r="7" spans="1:7">
      <c r="A7" s="11"/>
      <c r="B7" s="11" t="s">
        <v>43</v>
      </c>
      <c r="C7" s="45">
        <f>D7+E7</f>
        <v>1065.6199999999999</v>
      </c>
      <c r="D7" s="44">
        <f>D8+D12</f>
        <v>361.41999999999996</v>
      </c>
      <c r="E7" s="44">
        <f>E12+E17</f>
        <v>704.2</v>
      </c>
      <c r="F7" s="17"/>
      <c r="G7" s="8"/>
    </row>
    <row r="8" spans="1:7">
      <c r="A8" s="52">
        <v>208</v>
      </c>
      <c r="B8" s="51" t="s">
        <v>14</v>
      </c>
      <c r="C8" s="45">
        <f t="shared" ref="C8:C16" si="0">D8+E8</f>
        <v>43.129999999999995</v>
      </c>
      <c r="D8" s="47">
        <f>D10+D11</f>
        <v>43.129999999999995</v>
      </c>
      <c r="E8" s="45"/>
      <c r="F8" s="54"/>
      <c r="G8" s="8"/>
    </row>
    <row r="9" spans="1:7">
      <c r="A9" s="52">
        <v>20805</v>
      </c>
      <c r="B9" s="51" t="s">
        <v>143</v>
      </c>
      <c r="C9" s="45"/>
      <c r="D9" s="47"/>
      <c r="E9" s="45"/>
      <c r="F9" s="54"/>
      <c r="G9" s="8"/>
    </row>
    <row r="10" spans="1:7">
      <c r="A10" s="52">
        <v>2080505</v>
      </c>
      <c r="B10" s="51" t="s">
        <v>144</v>
      </c>
      <c r="C10" s="45">
        <f t="shared" si="0"/>
        <v>30.81</v>
      </c>
      <c r="D10" s="47">
        <v>30.81</v>
      </c>
      <c r="E10" s="54"/>
      <c r="F10" s="54"/>
      <c r="G10" s="8"/>
    </row>
    <row r="11" spans="1:7">
      <c r="A11" s="52">
        <v>2080506</v>
      </c>
      <c r="B11" s="51" t="s">
        <v>145</v>
      </c>
      <c r="C11" s="45">
        <f t="shared" si="0"/>
        <v>12.32</v>
      </c>
      <c r="D11" s="47">
        <v>12.32</v>
      </c>
      <c r="E11" s="54"/>
      <c r="F11" s="54"/>
      <c r="G11" s="8"/>
    </row>
    <row r="12" spans="1:7">
      <c r="A12" s="52">
        <v>217</v>
      </c>
      <c r="B12" s="51" t="s">
        <v>146</v>
      </c>
      <c r="C12" s="45">
        <f t="shared" si="0"/>
        <v>572.49</v>
      </c>
      <c r="D12" s="54">
        <f>D13</f>
        <v>318.28999999999996</v>
      </c>
      <c r="E12" s="45">
        <f>E13</f>
        <v>254.2</v>
      </c>
      <c r="F12" s="54"/>
      <c r="G12" s="8"/>
    </row>
    <row r="13" spans="1:7">
      <c r="A13" s="52">
        <v>21701</v>
      </c>
      <c r="B13" s="51" t="s">
        <v>147</v>
      </c>
      <c r="C13" s="45">
        <f t="shared" si="0"/>
        <v>572.49</v>
      </c>
      <c r="D13" s="54">
        <f>D14+D15+D16</f>
        <v>318.28999999999996</v>
      </c>
      <c r="E13" s="45">
        <f>E14+E15+E16</f>
        <v>254.2</v>
      </c>
      <c r="F13" s="54"/>
      <c r="G13" s="8"/>
    </row>
    <row r="14" spans="1:7">
      <c r="A14" s="52">
        <v>2170101</v>
      </c>
      <c r="B14" s="52" t="s">
        <v>148</v>
      </c>
      <c r="C14" s="45">
        <f t="shared" si="0"/>
        <v>247.19</v>
      </c>
      <c r="D14" s="45">
        <v>247.19</v>
      </c>
      <c r="E14" s="54"/>
      <c r="F14" s="54"/>
      <c r="G14" s="8"/>
    </row>
    <row r="15" spans="1:7">
      <c r="A15" s="52">
        <v>2170150</v>
      </c>
      <c r="B15" s="52" t="s">
        <v>149</v>
      </c>
      <c r="C15" s="45">
        <f t="shared" si="0"/>
        <v>71.099999999999994</v>
      </c>
      <c r="D15" s="45">
        <v>71.099999999999994</v>
      </c>
      <c r="E15" s="54"/>
      <c r="F15" s="54"/>
      <c r="G15" s="8"/>
    </row>
    <row r="16" spans="1:7">
      <c r="A16" s="52">
        <v>2170199</v>
      </c>
      <c r="B16" s="52" t="s">
        <v>150</v>
      </c>
      <c r="C16" s="45">
        <f t="shared" si="0"/>
        <v>254.2</v>
      </c>
      <c r="D16" s="45"/>
      <c r="E16" s="54">
        <v>254.2</v>
      </c>
      <c r="F16" s="54"/>
      <c r="G16" s="8"/>
    </row>
    <row r="17" spans="1:7">
      <c r="A17" s="25" t="s">
        <v>170</v>
      </c>
      <c r="B17" s="63" t="s">
        <v>154</v>
      </c>
      <c r="C17" s="24" t="s">
        <v>175</v>
      </c>
      <c r="D17" s="24"/>
      <c r="E17" s="24" t="s">
        <v>175</v>
      </c>
      <c r="F17" s="17"/>
      <c r="G17" s="8"/>
    </row>
    <row r="18" spans="1:7">
      <c r="A18" s="25" t="s">
        <v>171</v>
      </c>
      <c r="B18" s="63" t="s">
        <v>173</v>
      </c>
      <c r="C18" s="24" t="s">
        <v>175</v>
      </c>
      <c r="D18" s="17"/>
      <c r="E18" s="24" t="s">
        <v>175</v>
      </c>
      <c r="F18" s="17"/>
      <c r="G18" s="8"/>
    </row>
    <row r="19" spans="1:7" ht="13.5" customHeight="1">
      <c r="A19" s="25" t="s">
        <v>172</v>
      </c>
      <c r="B19" s="63" t="s">
        <v>174</v>
      </c>
      <c r="C19" s="24" t="s">
        <v>175</v>
      </c>
      <c r="D19" s="17"/>
      <c r="E19" s="24" t="s">
        <v>175</v>
      </c>
      <c r="F19" s="17"/>
      <c r="G19" s="8"/>
    </row>
    <row r="20" spans="1:7">
      <c r="A20" s="22"/>
      <c r="B20" s="12"/>
      <c r="C20" s="17"/>
      <c r="D20" s="17"/>
      <c r="E20" s="17"/>
      <c r="F20" s="17"/>
      <c r="G20" s="8"/>
    </row>
    <row r="21" spans="1:7">
      <c r="A21" s="22"/>
      <c r="B21" s="12"/>
      <c r="C21" s="17"/>
      <c r="D21" s="17"/>
      <c r="E21" s="17"/>
      <c r="F21" s="17"/>
      <c r="G21" s="8"/>
    </row>
    <row r="22" spans="1:7">
      <c r="A22" s="22"/>
      <c r="B22" s="21"/>
      <c r="C22" s="17"/>
      <c r="D22" s="17"/>
      <c r="E22" s="17"/>
      <c r="F22" s="17"/>
      <c r="G22" s="8"/>
    </row>
    <row r="23" spans="1:7">
      <c r="A23" s="22"/>
      <c r="B23" s="21"/>
      <c r="C23" s="17"/>
      <c r="D23" s="17"/>
      <c r="E23" s="17"/>
      <c r="F23" s="17"/>
      <c r="G23" s="8"/>
    </row>
    <row r="24" spans="1:7">
      <c r="A24" s="22"/>
      <c r="B24" s="21"/>
      <c r="C24" s="17"/>
      <c r="D24" s="17"/>
      <c r="E24" s="17"/>
      <c r="F24" s="17"/>
      <c r="G24" s="8"/>
    </row>
    <row r="25" spans="1:7">
      <c r="A25" s="22"/>
      <c r="B25" s="21"/>
      <c r="C25" s="17"/>
      <c r="D25" s="17"/>
      <c r="E25" s="17"/>
      <c r="F25" s="17"/>
      <c r="G25" s="8"/>
    </row>
    <row r="26" spans="1:7">
      <c r="A26" s="22"/>
      <c r="B26" s="21"/>
      <c r="C26" s="17"/>
      <c r="D26" s="17"/>
      <c r="E26" s="17"/>
      <c r="F26" s="17"/>
      <c r="G26" s="8"/>
    </row>
    <row r="27" spans="1:7">
      <c r="A27" s="23"/>
      <c r="B27" s="24"/>
      <c r="C27" s="17"/>
      <c r="D27" s="17"/>
      <c r="E27" s="17"/>
      <c r="F27" s="17"/>
      <c r="G27" s="8"/>
    </row>
    <row r="28" spans="1:7">
      <c r="A28" s="11"/>
      <c r="B28" s="11"/>
      <c r="C28" s="17"/>
      <c r="D28" s="17"/>
      <c r="E28" s="17"/>
      <c r="F28" s="17"/>
      <c r="G28" s="8"/>
    </row>
    <row r="29" spans="1:7">
      <c r="A29" s="11"/>
      <c r="B29" s="11"/>
      <c r="C29" s="17"/>
      <c r="D29" s="17"/>
      <c r="E29" s="17"/>
      <c r="F29" s="17"/>
      <c r="G29" s="8"/>
    </row>
    <row r="30" spans="1:7">
      <c r="A30" s="11"/>
      <c r="B30" s="11"/>
      <c r="C30" s="17"/>
      <c r="D30" s="17"/>
      <c r="E30" s="17"/>
      <c r="F30" s="17"/>
      <c r="G30" s="8"/>
    </row>
    <row r="31" spans="1:7">
      <c r="A31" s="11"/>
      <c r="B31" s="11"/>
      <c r="C31" s="17"/>
      <c r="D31" s="17"/>
      <c r="E31" s="17"/>
      <c r="F31" s="17"/>
      <c r="G31" s="8"/>
    </row>
    <row r="32" spans="1:7">
      <c r="A32" s="11"/>
      <c r="B32" s="11"/>
      <c r="C32" s="17"/>
      <c r="D32" s="17"/>
      <c r="E32" s="17"/>
      <c r="F32" s="17"/>
      <c r="G32" s="8"/>
    </row>
    <row r="33" spans="1:7">
      <c r="A33" s="11"/>
      <c r="B33" s="11"/>
      <c r="C33" s="17"/>
      <c r="D33" s="17"/>
      <c r="E33" s="17"/>
      <c r="F33" s="17"/>
      <c r="G33" s="8"/>
    </row>
  </sheetData>
  <mergeCells count="9">
    <mergeCell ref="A2:F2"/>
    <mergeCell ref="A3:B3"/>
    <mergeCell ref="E3:F3"/>
    <mergeCell ref="A4:A5"/>
    <mergeCell ref="B4:B5"/>
    <mergeCell ref="C4:C5"/>
    <mergeCell ref="D4:D5"/>
    <mergeCell ref="E4:E5"/>
    <mergeCell ref="F4:F5"/>
  </mergeCells>
  <phoneticPr fontId="10" type="noConversion"/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D15" sqref="D15"/>
    </sheetView>
  </sheetViews>
  <sheetFormatPr defaultRowHeight="13.5"/>
  <cols>
    <col min="1" max="1" width="8.625" customWidth="1"/>
    <col min="2" max="2" width="28.875" customWidth="1"/>
    <col min="3" max="3" width="9.875" customWidth="1"/>
    <col min="4" max="4" width="11" customWidth="1"/>
    <col min="5" max="5" width="11.75" customWidth="1"/>
    <col min="6" max="6" width="28.125" customWidth="1"/>
  </cols>
  <sheetData>
    <row r="1" spans="1:7" ht="20.25">
      <c r="A1" s="9"/>
    </row>
    <row r="2" spans="1:7">
      <c r="A2" s="6"/>
      <c r="B2" s="6"/>
      <c r="C2" s="7"/>
      <c r="D2" s="7"/>
      <c r="E2" s="7"/>
      <c r="F2" s="2" t="s">
        <v>44</v>
      </c>
      <c r="G2" s="8"/>
    </row>
    <row r="3" spans="1:7" ht="28.5">
      <c r="A3" s="69" t="s">
        <v>128</v>
      </c>
      <c r="B3" s="69"/>
      <c r="C3" s="69"/>
      <c r="D3" s="69"/>
      <c r="E3" s="69"/>
      <c r="F3" s="69"/>
      <c r="G3" s="8"/>
    </row>
    <row r="4" spans="1:7">
      <c r="A4" s="70" t="s">
        <v>157</v>
      </c>
      <c r="B4" s="70"/>
      <c r="C4" s="5"/>
      <c r="D4" s="5"/>
      <c r="E4" s="71" t="s">
        <v>1</v>
      </c>
      <c r="F4" s="71"/>
      <c r="G4" s="8"/>
    </row>
    <row r="5" spans="1:7">
      <c r="A5" s="66" t="s">
        <v>36</v>
      </c>
      <c r="B5" s="66" t="s">
        <v>37</v>
      </c>
      <c r="C5" s="66" t="s">
        <v>38</v>
      </c>
      <c r="D5" s="66" t="s">
        <v>39</v>
      </c>
      <c r="E5" s="66" t="s">
        <v>40</v>
      </c>
      <c r="F5" s="66" t="s">
        <v>41</v>
      </c>
      <c r="G5" s="8"/>
    </row>
    <row r="6" spans="1:7">
      <c r="A6" s="66"/>
      <c r="B6" s="66"/>
      <c r="C6" s="66"/>
      <c r="D6" s="66"/>
      <c r="E6" s="66"/>
      <c r="F6" s="66"/>
      <c r="G6" s="8"/>
    </row>
    <row r="7" spans="1:7">
      <c r="A7" s="10" t="s">
        <v>42</v>
      </c>
      <c r="B7" s="10" t="s">
        <v>42</v>
      </c>
      <c r="C7" s="10">
        <v>1</v>
      </c>
      <c r="D7" s="10">
        <v>2</v>
      </c>
      <c r="E7" s="10">
        <v>3</v>
      </c>
      <c r="F7" s="10">
        <v>4</v>
      </c>
      <c r="G7" s="8"/>
    </row>
    <row r="8" spans="1:7" ht="24.95" customHeight="1">
      <c r="A8" s="11"/>
      <c r="B8" s="11" t="s">
        <v>43</v>
      </c>
      <c r="C8" s="64">
        <v>2520</v>
      </c>
      <c r="D8" s="10"/>
      <c r="E8" s="31" t="s">
        <v>158</v>
      </c>
      <c r="F8" s="17"/>
      <c r="G8" s="8"/>
    </row>
    <row r="9" spans="1:7" ht="24.95" customHeight="1">
      <c r="A9" s="11">
        <v>229</v>
      </c>
      <c r="B9" s="11" t="s">
        <v>45</v>
      </c>
      <c r="C9" s="31" t="s">
        <v>159</v>
      </c>
      <c r="D9" s="10"/>
      <c r="E9" s="31" t="s">
        <v>158</v>
      </c>
      <c r="F9" s="17"/>
      <c r="G9" s="8"/>
    </row>
    <row r="10" spans="1:7" ht="24">
      <c r="A10" s="11">
        <v>22904</v>
      </c>
      <c r="B10" s="11" t="s">
        <v>162</v>
      </c>
      <c r="C10" s="31" t="s">
        <v>160</v>
      </c>
      <c r="D10" s="10"/>
      <c r="E10" s="31" t="s">
        <v>158</v>
      </c>
      <c r="F10" s="17"/>
      <c r="G10" s="8"/>
    </row>
    <row r="11" spans="1:7">
      <c r="A11" s="11">
        <v>2290499</v>
      </c>
      <c r="B11" s="11" t="s">
        <v>161</v>
      </c>
      <c r="C11" s="31" t="s">
        <v>158</v>
      </c>
      <c r="D11" s="10"/>
      <c r="E11" s="31" t="s">
        <v>160</v>
      </c>
      <c r="F11" s="17"/>
      <c r="G11" s="8"/>
    </row>
  </sheetData>
  <mergeCells count="9">
    <mergeCell ref="A3:F3"/>
    <mergeCell ref="A4:B4"/>
    <mergeCell ref="E4:F4"/>
    <mergeCell ref="A5:A6"/>
    <mergeCell ref="B5:B6"/>
    <mergeCell ref="C5:C6"/>
    <mergeCell ref="D5:D6"/>
    <mergeCell ref="E5:E6"/>
    <mergeCell ref="F5:F6"/>
  </mergeCells>
  <phoneticPr fontId="10" type="noConversion"/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workbookViewId="0">
      <selection activeCell="D10" sqref="D10"/>
    </sheetView>
  </sheetViews>
  <sheetFormatPr defaultRowHeight="13.5"/>
  <cols>
    <col min="1" max="1" width="21" customWidth="1"/>
    <col min="2" max="2" width="29.75" customWidth="1"/>
    <col min="3" max="3" width="35.875" customWidth="1"/>
  </cols>
  <sheetData>
    <row r="1" spans="1:5" ht="20.25">
      <c r="A1" s="9"/>
    </row>
    <row r="2" spans="1:5">
      <c r="A2" s="6"/>
      <c r="B2" s="6"/>
      <c r="C2" s="2" t="s">
        <v>46</v>
      </c>
    </row>
    <row r="3" spans="1:5" ht="28.5">
      <c r="A3" s="69" t="s">
        <v>129</v>
      </c>
      <c r="B3" s="69"/>
      <c r="C3" s="69"/>
    </row>
    <row r="4" spans="1:5">
      <c r="A4" s="11" t="s">
        <v>163</v>
      </c>
      <c r="B4" s="11"/>
      <c r="C4" s="17" t="s">
        <v>1</v>
      </c>
    </row>
    <row r="5" spans="1:5">
      <c r="A5" s="66" t="s">
        <v>47</v>
      </c>
      <c r="B5" s="66"/>
      <c r="C5" s="66" t="s">
        <v>48</v>
      </c>
    </row>
    <row r="6" spans="1:5">
      <c r="A6" s="10" t="s">
        <v>36</v>
      </c>
      <c r="B6" s="10" t="s">
        <v>37</v>
      </c>
      <c r="C6" s="66"/>
    </row>
    <row r="7" spans="1:5">
      <c r="A7" s="10" t="s">
        <v>42</v>
      </c>
      <c r="B7" s="10" t="s">
        <v>42</v>
      </c>
      <c r="C7" s="10">
        <v>1</v>
      </c>
    </row>
    <row r="8" spans="1:5">
      <c r="A8" s="11"/>
      <c r="B8" s="11" t="s">
        <v>43</v>
      </c>
      <c r="C8" s="54">
        <f>C9+C23+C51</f>
        <v>361.43</v>
      </c>
      <c r="E8" s="26"/>
    </row>
    <row r="9" spans="1:5" ht="14.25" thickBot="1">
      <c r="A9" s="34">
        <v>301</v>
      </c>
      <c r="B9" s="35" t="s">
        <v>49</v>
      </c>
      <c r="C9" s="55">
        <f>C10+C11+C12+C13+C14+C15+C16+C17+C18+C19+C20+C21+C22</f>
        <v>315.95999999999998</v>
      </c>
    </row>
    <row r="10" spans="1:5" ht="14.25" thickBot="1">
      <c r="A10" s="36">
        <v>30101</v>
      </c>
      <c r="B10" s="37" t="s">
        <v>50</v>
      </c>
      <c r="C10" s="56">
        <f>35.58+12.31</f>
        <v>47.89</v>
      </c>
    </row>
    <row r="11" spans="1:5" ht="14.25" thickBot="1">
      <c r="A11" s="36">
        <v>30102</v>
      </c>
      <c r="B11" s="37" t="s">
        <v>51</v>
      </c>
      <c r="C11" s="54">
        <f>77.52</f>
        <v>77.52</v>
      </c>
    </row>
    <row r="12" spans="1:5" ht="14.25" thickBot="1">
      <c r="A12" s="36">
        <v>30103</v>
      </c>
      <c r="B12" s="37" t="s">
        <v>52</v>
      </c>
      <c r="C12" s="54">
        <f>54+12.01</f>
        <v>66.010000000000005</v>
      </c>
    </row>
    <row r="13" spans="1:5" ht="14.25" thickBot="1">
      <c r="A13" s="36">
        <v>30106</v>
      </c>
      <c r="B13" s="37" t="s">
        <v>54</v>
      </c>
      <c r="C13" s="54">
        <f>3.3+0.9</f>
        <v>4.2</v>
      </c>
    </row>
    <row r="14" spans="1:5" ht="14.25" thickBot="1">
      <c r="A14" s="36">
        <v>30107</v>
      </c>
      <c r="B14" s="37" t="s">
        <v>55</v>
      </c>
      <c r="C14" s="54">
        <v>25.67</v>
      </c>
    </row>
    <row r="15" spans="1:5" ht="14.25" thickBot="1">
      <c r="A15" s="36">
        <v>30108</v>
      </c>
      <c r="B15" s="37" t="s">
        <v>56</v>
      </c>
      <c r="C15" s="54">
        <f>23.21+7.6</f>
        <v>30.810000000000002</v>
      </c>
    </row>
    <row r="16" spans="1:5" ht="14.25" thickBot="1">
      <c r="A16" s="36">
        <v>30109</v>
      </c>
      <c r="B16" s="37" t="s">
        <v>57</v>
      </c>
      <c r="C16" s="56">
        <f>9.28+3.04</f>
        <v>12.32</v>
      </c>
    </row>
    <row r="17" spans="1:3" ht="14.25" thickBot="1">
      <c r="A17" s="36">
        <v>30110</v>
      </c>
      <c r="B17" s="37" t="s">
        <v>136</v>
      </c>
      <c r="C17" s="56"/>
    </row>
    <row r="18" spans="1:3" ht="14.25" thickBot="1">
      <c r="A18" s="36">
        <v>30111</v>
      </c>
      <c r="B18" s="37" t="s">
        <v>137</v>
      </c>
      <c r="C18" s="54"/>
    </row>
    <row r="19" spans="1:3" ht="14.25" thickBot="1">
      <c r="A19" s="36">
        <v>30112</v>
      </c>
      <c r="B19" s="37" t="s">
        <v>53</v>
      </c>
      <c r="C19" s="55">
        <f>15.32+5.39</f>
        <v>20.71</v>
      </c>
    </row>
    <row r="20" spans="1:3" ht="14.25" thickBot="1">
      <c r="A20" s="36">
        <v>30113</v>
      </c>
      <c r="B20" s="37" t="s">
        <v>97</v>
      </c>
      <c r="C20" s="54">
        <f>21.55+6.07</f>
        <v>27.62</v>
      </c>
    </row>
    <row r="21" spans="1:3" ht="14.25" thickBot="1">
      <c r="A21" s="36">
        <v>30114</v>
      </c>
      <c r="B21" s="37" t="s">
        <v>94</v>
      </c>
      <c r="C21" s="54">
        <v>0.13</v>
      </c>
    </row>
    <row r="22" spans="1:3" ht="14.25" thickBot="1">
      <c r="A22" s="36">
        <v>30199</v>
      </c>
      <c r="B22" s="37" t="s">
        <v>58</v>
      </c>
      <c r="C22" s="54">
        <f>2.62+0.46</f>
        <v>3.08</v>
      </c>
    </row>
    <row r="23" spans="1:3" ht="14.25" thickBot="1">
      <c r="A23" s="34">
        <v>302</v>
      </c>
      <c r="B23" s="35" t="s">
        <v>59</v>
      </c>
      <c r="C23" s="54">
        <f>C24+C45+C48+C50</f>
        <v>45.050000000000004</v>
      </c>
    </row>
    <row r="24" spans="1:3" ht="14.25" thickBot="1">
      <c r="A24" s="36">
        <v>30201</v>
      </c>
      <c r="B24" s="37" t="s">
        <v>60</v>
      </c>
      <c r="C24" s="54">
        <f>9.53+2.52+21.2-7</f>
        <v>26.25</v>
      </c>
    </row>
    <row r="25" spans="1:3" ht="14.25" thickBot="1">
      <c r="A25" s="36">
        <v>30202</v>
      </c>
      <c r="B25" s="37" t="s">
        <v>61</v>
      </c>
      <c r="C25" s="54"/>
    </row>
    <row r="26" spans="1:3" ht="14.25" thickBot="1">
      <c r="A26" s="36">
        <v>30203</v>
      </c>
      <c r="B26" s="37" t="s">
        <v>62</v>
      </c>
      <c r="C26" s="54"/>
    </row>
    <row r="27" spans="1:3" ht="14.25" thickBot="1">
      <c r="A27" s="36">
        <v>30204</v>
      </c>
      <c r="B27" s="37" t="s">
        <v>63</v>
      </c>
      <c r="C27" s="54"/>
    </row>
    <row r="28" spans="1:3" ht="14.25" thickBot="1">
      <c r="A28" s="36">
        <v>30205</v>
      </c>
      <c r="B28" s="37" t="s">
        <v>64</v>
      </c>
      <c r="C28" s="54"/>
    </row>
    <row r="29" spans="1:3" ht="14.25" thickBot="1">
      <c r="A29" s="36">
        <v>30206</v>
      </c>
      <c r="B29" s="37" t="s">
        <v>65</v>
      </c>
      <c r="C29" s="54"/>
    </row>
    <row r="30" spans="1:3" ht="14.25" thickBot="1">
      <c r="A30" s="36">
        <v>30207</v>
      </c>
      <c r="B30" s="37" t="s">
        <v>66</v>
      </c>
      <c r="C30" s="54"/>
    </row>
    <row r="31" spans="1:3" ht="14.25" thickBot="1">
      <c r="A31" s="36">
        <v>30208</v>
      </c>
      <c r="B31" s="37" t="s">
        <v>67</v>
      </c>
      <c r="C31" s="54"/>
    </row>
    <row r="32" spans="1:3" ht="14.25" thickBot="1">
      <c r="A32" s="36">
        <v>30209</v>
      </c>
      <c r="B32" s="37" t="s">
        <v>68</v>
      </c>
      <c r="C32" s="54"/>
    </row>
    <row r="33" spans="1:3" ht="14.25" thickBot="1">
      <c r="A33" s="36">
        <v>30211</v>
      </c>
      <c r="B33" s="37" t="s">
        <v>69</v>
      </c>
      <c r="C33" s="54"/>
    </row>
    <row r="34" spans="1:3" ht="14.25" thickBot="1">
      <c r="A34" s="36">
        <v>30212</v>
      </c>
      <c r="B34" s="38" t="s">
        <v>70</v>
      </c>
      <c r="C34" s="54"/>
    </row>
    <row r="35" spans="1:3" ht="14.25" thickBot="1">
      <c r="A35" s="36">
        <v>30213</v>
      </c>
      <c r="B35" s="37" t="s">
        <v>71</v>
      </c>
      <c r="C35" s="54"/>
    </row>
    <row r="36" spans="1:3" ht="14.25" thickBot="1">
      <c r="A36" s="36">
        <v>30214</v>
      </c>
      <c r="B36" s="37" t="s">
        <v>72</v>
      </c>
      <c r="C36" s="54"/>
    </row>
    <row r="37" spans="1:3" ht="14.25" thickBot="1">
      <c r="A37" s="36">
        <v>30215</v>
      </c>
      <c r="B37" s="37" t="s">
        <v>73</v>
      </c>
      <c r="C37" s="54"/>
    </row>
    <row r="38" spans="1:3" ht="14.25" thickBot="1">
      <c r="A38" s="36">
        <v>30216</v>
      </c>
      <c r="B38" s="37" t="s">
        <v>74</v>
      </c>
      <c r="C38" s="54"/>
    </row>
    <row r="39" spans="1:3" ht="14.25" thickBot="1">
      <c r="A39" s="36">
        <v>30217</v>
      </c>
      <c r="B39" s="39" t="s">
        <v>75</v>
      </c>
      <c r="C39" s="54"/>
    </row>
    <row r="40" spans="1:3" ht="14.25" thickBot="1">
      <c r="A40" s="40">
        <v>30218</v>
      </c>
      <c r="B40" s="41" t="s">
        <v>76</v>
      </c>
      <c r="C40" s="54"/>
    </row>
    <row r="41" spans="1:3" ht="14.25" thickBot="1">
      <c r="A41" s="36">
        <v>30224</v>
      </c>
      <c r="B41" s="37" t="s">
        <v>77</v>
      </c>
      <c r="C41" s="54"/>
    </row>
    <row r="42" spans="1:3" ht="14.25" thickBot="1">
      <c r="A42" s="36">
        <v>30225</v>
      </c>
      <c r="B42" s="37" t="s">
        <v>78</v>
      </c>
      <c r="C42" s="54"/>
    </row>
    <row r="43" spans="1:3" ht="14.25" thickBot="1">
      <c r="A43" s="36">
        <v>30226</v>
      </c>
      <c r="B43" s="37" t="s">
        <v>79</v>
      </c>
      <c r="C43" s="54"/>
    </row>
    <row r="44" spans="1:3" ht="14.25" thickBot="1">
      <c r="A44" s="36">
        <v>30227</v>
      </c>
      <c r="B44" s="37" t="s">
        <v>80</v>
      </c>
      <c r="C44" s="54"/>
    </row>
    <row r="45" spans="1:3" ht="14.25" thickBot="1">
      <c r="A45" s="36">
        <v>30228</v>
      </c>
      <c r="B45" s="37" t="s">
        <v>81</v>
      </c>
      <c r="C45" s="54">
        <f>3.59+1.01</f>
        <v>4.5999999999999996</v>
      </c>
    </row>
    <row r="46" spans="1:3" ht="14.25" thickBot="1">
      <c r="A46" s="36">
        <v>30229</v>
      </c>
      <c r="B46" s="37" t="s">
        <v>82</v>
      </c>
      <c r="C46" s="54"/>
    </row>
    <row r="47" spans="1:3" ht="14.25" thickBot="1">
      <c r="A47" s="36">
        <v>30231</v>
      </c>
      <c r="B47" s="39" t="s">
        <v>83</v>
      </c>
      <c r="C47" s="55"/>
    </row>
    <row r="48" spans="1:3" ht="14.25" thickBot="1">
      <c r="A48" s="40">
        <v>30239</v>
      </c>
      <c r="B48" s="41" t="s">
        <v>84</v>
      </c>
      <c r="C48" s="54">
        <f>8.28+1.24+2.58</f>
        <v>12.1</v>
      </c>
    </row>
    <row r="49" spans="1:3" ht="14.25" thickBot="1">
      <c r="A49" s="42">
        <v>30240</v>
      </c>
      <c r="B49" s="43" t="s">
        <v>85</v>
      </c>
      <c r="C49" s="54"/>
    </row>
    <row r="50" spans="1:3" ht="14.25" thickBot="1">
      <c r="A50" s="40">
        <v>30299</v>
      </c>
      <c r="B50" s="38" t="s">
        <v>86</v>
      </c>
      <c r="C50" s="54">
        <f>1.68+0.42</f>
        <v>2.1</v>
      </c>
    </row>
    <row r="51" spans="1:3" ht="14.25" thickBot="1">
      <c r="A51" s="34">
        <v>303</v>
      </c>
      <c r="B51" s="35" t="s">
        <v>87</v>
      </c>
      <c r="C51" s="54">
        <f>C58+C60</f>
        <v>0.42</v>
      </c>
    </row>
    <row r="52" spans="1:3" ht="14.25" thickBot="1">
      <c r="A52" s="36">
        <v>30301</v>
      </c>
      <c r="B52" s="37" t="s">
        <v>88</v>
      </c>
      <c r="C52" s="54"/>
    </row>
    <row r="53" spans="1:3" ht="14.25" thickBot="1">
      <c r="A53" s="36">
        <v>30302</v>
      </c>
      <c r="B53" s="37" t="s">
        <v>89</v>
      </c>
      <c r="C53" s="54"/>
    </row>
    <row r="54" spans="1:3" ht="14.25" thickBot="1">
      <c r="A54" s="36">
        <v>30303</v>
      </c>
      <c r="B54" s="37" t="s">
        <v>90</v>
      </c>
      <c r="C54" s="54"/>
    </row>
    <row r="55" spans="1:3" ht="14.25" thickBot="1">
      <c r="A55" s="36">
        <v>30304</v>
      </c>
      <c r="B55" s="37" t="s">
        <v>91</v>
      </c>
      <c r="C55" s="54"/>
    </row>
    <row r="56" spans="1:3" ht="14.25" thickBot="1">
      <c r="A56" s="36">
        <v>30305</v>
      </c>
      <c r="B56" s="37" t="s">
        <v>92</v>
      </c>
      <c r="C56" s="54"/>
    </row>
    <row r="57" spans="1:3" ht="14.25" thickBot="1">
      <c r="A57" s="36">
        <v>30306</v>
      </c>
      <c r="B57" s="37" t="s">
        <v>93</v>
      </c>
      <c r="C57" s="54"/>
    </row>
    <row r="58" spans="1:3" ht="14.25" thickBot="1">
      <c r="A58" s="36">
        <v>30307</v>
      </c>
      <c r="B58" s="37" t="s">
        <v>138</v>
      </c>
      <c r="C58" s="54">
        <v>0.38</v>
      </c>
    </row>
    <row r="59" spans="1:3" ht="14.25" thickBot="1">
      <c r="A59" s="36">
        <v>30308</v>
      </c>
      <c r="B59" s="37" t="s">
        <v>95</v>
      </c>
      <c r="C59" s="54"/>
    </row>
    <row r="60" spans="1:3" ht="14.25" thickBot="1">
      <c r="A60" s="36">
        <v>30309</v>
      </c>
      <c r="B60" s="37" t="s">
        <v>96</v>
      </c>
      <c r="C60" s="54">
        <v>0.04</v>
      </c>
    </row>
    <row r="61" spans="1:3" ht="14.25" thickBot="1">
      <c r="A61" s="36">
        <v>30310</v>
      </c>
      <c r="B61" s="37" t="s">
        <v>139</v>
      </c>
      <c r="C61" s="54"/>
    </row>
    <row r="62" spans="1:3" ht="14.25" thickBot="1">
      <c r="A62" s="36">
        <v>30399</v>
      </c>
      <c r="B62" s="37" t="s">
        <v>140</v>
      </c>
      <c r="C62" s="54"/>
    </row>
    <row r="64" spans="1:3" ht="20.25">
      <c r="A64" s="9"/>
    </row>
  </sheetData>
  <mergeCells count="3">
    <mergeCell ref="A3:C3"/>
    <mergeCell ref="A5:B5"/>
    <mergeCell ref="C5:C6"/>
  </mergeCells>
  <phoneticPr fontId="10" type="noConversion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tabSelected="1" workbookViewId="0">
      <selection activeCell="E11" sqref="E11"/>
    </sheetView>
  </sheetViews>
  <sheetFormatPr defaultRowHeight="13.5"/>
  <cols>
    <col min="1" max="1" width="20.125" customWidth="1"/>
    <col min="2" max="2" width="9.625" customWidth="1"/>
    <col min="3" max="3" width="7.625" customWidth="1"/>
    <col min="4" max="4" width="10.75" customWidth="1"/>
    <col min="5" max="5" width="10.5" customWidth="1"/>
    <col min="6" max="6" width="8.5" bestFit="1" customWidth="1"/>
    <col min="7" max="7" width="5.5" customWidth="1"/>
    <col min="8" max="8" width="11.875" customWidth="1"/>
    <col min="9" max="9" width="7.875" customWidth="1"/>
    <col min="10" max="10" width="8.5" bestFit="1" customWidth="1"/>
    <col min="11" max="11" width="11.625" customWidth="1"/>
    <col min="12" max="12" width="10.375" customWidth="1"/>
    <col min="13" max="13" width="20.125" customWidth="1"/>
  </cols>
  <sheetData>
    <row r="1" spans="1:13" ht="20.25">
      <c r="A1" s="9"/>
    </row>
    <row r="2" spans="1:13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2" t="s">
        <v>98</v>
      </c>
    </row>
    <row r="3" spans="1:13" ht="28.5">
      <c r="A3" s="69" t="s">
        <v>132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ht="24.95" customHeight="1">
      <c r="A4" s="72" t="s">
        <v>163</v>
      </c>
      <c r="B4" s="72"/>
      <c r="C4" s="72"/>
      <c r="D4" s="5"/>
      <c r="E4" s="5"/>
      <c r="F4" s="5"/>
      <c r="G4" s="5"/>
      <c r="H4" s="5"/>
      <c r="I4" s="5"/>
      <c r="J4" s="5"/>
      <c r="K4" s="5"/>
      <c r="L4" s="5"/>
      <c r="M4" s="2" t="s">
        <v>1</v>
      </c>
    </row>
    <row r="5" spans="1:13">
      <c r="A5" s="66" t="s">
        <v>99</v>
      </c>
      <c r="B5" s="66" t="s">
        <v>100</v>
      </c>
      <c r="C5" s="66" t="s">
        <v>101</v>
      </c>
      <c r="D5" s="66" t="s">
        <v>32</v>
      </c>
      <c r="E5" s="66"/>
      <c r="F5" s="66"/>
      <c r="G5" s="66" t="s">
        <v>102</v>
      </c>
      <c r="H5" s="66" t="s">
        <v>103</v>
      </c>
      <c r="I5" s="66" t="s">
        <v>104</v>
      </c>
      <c r="J5" s="66" t="s">
        <v>105</v>
      </c>
      <c r="K5" s="66" t="s">
        <v>106</v>
      </c>
      <c r="L5" s="66" t="s">
        <v>107</v>
      </c>
      <c r="M5" s="66" t="s">
        <v>108</v>
      </c>
    </row>
    <row r="6" spans="1:13" ht="24">
      <c r="A6" s="66"/>
      <c r="B6" s="66"/>
      <c r="C6" s="66"/>
      <c r="D6" s="10" t="s">
        <v>43</v>
      </c>
      <c r="E6" s="10" t="s">
        <v>109</v>
      </c>
      <c r="F6" s="10" t="s">
        <v>110</v>
      </c>
      <c r="G6" s="66"/>
      <c r="H6" s="66"/>
      <c r="I6" s="66"/>
      <c r="J6" s="66"/>
      <c r="K6" s="66"/>
      <c r="L6" s="66"/>
      <c r="M6" s="66"/>
    </row>
    <row r="7" spans="1:13">
      <c r="A7" s="10" t="s">
        <v>42</v>
      </c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  <c r="K7" s="10">
        <v>10</v>
      </c>
      <c r="L7" s="10">
        <v>11</v>
      </c>
      <c r="M7" s="10">
        <v>12</v>
      </c>
    </row>
    <row r="8" spans="1:13" ht="24.95" customHeight="1">
      <c r="A8" s="10" t="s">
        <v>43</v>
      </c>
      <c r="B8" s="58">
        <f>C8+E8+F8+K8</f>
        <v>3585.62</v>
      </c>
      <c r="C8" s="58">
        <f>C9</f>
        <v>21.200000000000003</v>
      </c>
      <c r="D8" s="59">
        <f>E8+F8</f>
        <v>3114.42</v>
      </c>
      <c r="E8" s="59">
        <f>E9</f>
        <v>594.41999999999996</v>
      </c>
      <c r="F8" s="58">
        <f>F9</f>
        <v>2520</v>
      </c>
      <c r="G8" s="58"/>
      <c r="H8" s="58"/>
      <c r="I8" s="58"/>
      <c r="J8" s="58"/>
      <c r="K8" s="58">
        <f>K9</f>
        <v>450</v>
      </c>
      <c r="L8" s="54"/>
      <c r="M8" s="54"/>
    </row>
    <row r="9" spans="1:13" ht="24.95" customHeight="1">
      <c r="A9" s="52" t="s">
        <v>164</v>
      </c>
      <c r="B9" s="58">
        <f t="shared" ref="B9:B11" si="0">C9+E9+F9+K9</f>
        <v>3585.62</v>
      </c>
      <c r="C9" s="58">
        <f>C10+C11</f>
        <v>21.200000000000003</v>
      </c>
      <c r="D9" s="59">
        <f t="shared" ref="D9:D11" si="1">E9+F9</f>
        <v>3114.42</v>
      </c>
      <c r="E9" s="60">
        <f>E10+E11</f>
        <v>594.41999999999996</v>
      </c>
      <c r="F9" s="58">
        <v>2520</v>
      </c>
      <c r="G9" s="58"/>
      <c r="H9" s="58"/>
      <c r="I9" s="58"/>
      <c r="J9" s="58"/>
      <c r="K9" s="58">
        <v>450</v>
      </c>
      <c r="L9" s="54"/>
      <c r="M9" s="54"/>
    </row>
    <row r="10" spans="1:13" ht="26.25" customHeight="1">
      <c r="A10" s="52" t="s">
        <v>165</v>
      </c>
      <c r="B10" s="58">
        <f t="shared" si="0"/>
        <v>3399.44</v>
      </c>
      <c r="C10" s="33">
        <v>19.420000000000002</v>
      </c>
      <c r="D10" s="59">
        <f t="shared" si="1"/>
        <v>2930.02</v>
      </c>
      <c r="E10" s="33">
        <v>410.02</v>
      </c>
      <c r="F10" s="61">
        <v>2520</v>
      </c>
      <c r="G10" s="61"/>
      <c r="H10" s="61"/>
      <c r="I10" s="61"/>
      <c r="J10" s="61"/>
      <c r="K10" s="61">
        <v>450</v>
      </c>
      <c r="L10" s="17"/>
      <c r="M10" s="17"/>
    </row>
    <row r="11" spans="1:13" ht="27" customHeight="1">
      <c r="A11" s="52" t="s">
        <v>166</v>
      </c>
      <c r="B11" s="58">
        <f t="shared" si="0"/>
        <v>186.18</v>
      </c>
      <c r="C11" s="33">
        <v>1.78</v>
      </c>
      <c r="D11" s="59">
        <f t="shared" si="1"/>
        <v>184.4</v>
      </c>
      <c r="E11" s="33">
        <v>184.4</v>
      </c>
      <c r="F11" s="33"/>
      <c r="G11" s="33"/>
      <c r="H11" s="33"/>
      <c r="I11" s="33"/>
      <c r="J11" s="33"/>
      <c r="K11" s="33"/>
      <c r="L11" s="33"/>
      <c r="M11" s="33"/>
    </row>
    <row r="12" spans="1:13" ht="13.5" customHeight="1">
      <c r="A12" s="5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13.5" customHeight="1">
      <c r="A13" s="11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>
      <c r="A14" s="11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</sheetData>
  <mergeCells count="13">
    <mergeCell ref="A3:M3"/>
    <mergeCell ref="A5:A6"/>
    <mergeCell ref="B5:B6"/>
    <mergeCell ref="C5:C6"/>
    <mergeCell ref="D5:F5"/>
    <mergeCell ref="G5:G6"/>
    <mergeCell ref="H5:H6"/>
    <mergeCell ref="I5:I6"/>
    <mergeCell ref="J5:J6"/>
    <mergeCell ref="K5:K6"/>
    <mergeCell ref="L5:L6"/>
    <mergeCell ref="M5:M6"/>
    <mergeCell ref="A4:C4"/>
  </mergeCells>
  <phoneticPr fontId="10" type="noConversion"/>
  <pageMargins left="0.7" right="0.7" top="0.75" bottom="0.75" header="0.3" footer="0.3"/>
  <pageSetup paperSize="9" scale="93" fitToHeight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I17" sqref="I17"/>
    </sheetView>
  </sheetViews>
  <sheetFormatPr defaultRowHeight="13.5"/>
  <cols>
    <col min="2" max="2" width="6.75" customWidth="1"/>
    <col min="3" max="3" width="4" customWidth="1"/>
    <col min="4" max="4" width="3.25" customWidth="1"/>
    <col min="5" max="5" width="13" customWidth="1"/>
    <col min="6" max="6" width="11.875" customWidth="1"/>
    <col min="7" max="11" width="8.5" bestFit="1" customWidth="1"/>
    <col min="12" max="12" width="16.375" bestFit="1" customWidth="1"/>
    <col min="13" max="13" width="18.375" bestFit="1" customWidth="1"/>
    <col min="14" max="14" width="12.375" bestFit="1" customWidth="1"/>
  </cols>
  <sheetData>
    <row r="1" spans="1:14" ht="20.25">
      <c r="A1" s="9"/>
    </row>
    <row r="2" spans="1:14">
      <c r="A2" s="73"/>
      <c r="B2" s="73"/>
      <c r="C2" s="73"/>
      <c r="D2" s="73"/>
      <c r="E2" s="7"/>
      <c r="F2" s="7"/>
      <c r="G2" s="7"/>
      <c r="H2" s="7"/>
      <c r="I2" s="7"/>
      <c r="J2" s="7"/>
      <c r="K2" s="7"/>
      <c r="L2" s="7"/>
      <c r="M2" s="7"/>
      <c r="N2" s="2" t="s">
        <v>111</v>
      </c>
    </row>
    <row r="3" spans="1:14" ht="28.5">
      <c r="A3" s="3"/>
      <c r="B3" s="3"/>
      <c r="C3" s="3"/>
      <c r="D3" s="69" t="s">
        <v>130</v>
      </c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>
      <c r="A4" s="70" t="s">
        <v>167</v>
      </c>
      <c r="B4" s="70"/>
      <c r="C4" s="70"/>
      <c r="D4" s="70"/>
      <c r="E4" s="5"/>
      <c r="F4" s="5"/>
      <c r="G4" s="5"/>
      <c r="H4" s="5"/>
      <c r="I4" s="5"/>
      <c r="J4" s="5"/>
      <c r="K4" s="5"/>
      <c r="L4" s="5"/>
      <c r="M4" s="5"/>
      <c r="N4" s="2" t="s">
        <v>1</v>
      </c>
    </row>
    <row r="5" spans="1:14">
      <c r="A5" s="66" t="s">
        <v>99</v>
      </c>
      <c r="B5" s="66"/>
      <c r="C5" s="66"/>
      <c r="D5" s="66"/>
      <c r="E5" s="66" t="s">
        <v>100</v>
      </c>
      <c r="F5" s="66" t="s">
        <v>39</v>
      </c>
      <c r="G5" s="66"/>
      <c r="H5" s="66"/>
      <c r="I5" s="66"/>
      <c r="J5" s="66"/>
      <c r="K5" s="66" t="s">
        <v>40</v>
      </c>
      <c r="L5" s="66" t="s">
        <v>112</v>
      </c>
      <c r="M5" s="66" t="s">
        <v>18</v>
      </c>
      <c r="N5" s="66" t="s">
        <v>20</v>
      </c>
    </row>
    <row r="6" spans="1:14" ht="24">
      <c r="A6" s="66"/>
      <c r="B6" s="66"/>
      <c r="C6" s="66"/>
      <c r="D6" s="66"/>
      <c r="E6" s="66"/>
      <c r="F6" s="10" t="s">
        <v>113</v>
      </c>
      <c r="G6" s="10" t="s">
        <v>114</v>
      </c>
      <c r="H6" s="10" t="s">
        <v>115</v>
      </c>
      <c r="I6" s="10" t="s">
        <v>116</v>
      </c>
      <c r="J6" s="10" t="s">
        <v>117</v>
      </c>
      <c r="K6" s="66"/>
      <c r="L6" s="66"/>
      <c r="M6" s="66"/>
      <c r="N6" s="66"/>
    </row>
    <row r="7" spans="1:14">
      <c r="A7" s="66" t="s">
        <v>135</v>
      </c>
      <c r="B7" s="66"/>
      <c r="C7" s="66"/>
      <c r="D7" s="66"/>
      <c r="E7" s="10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</row>
    <row r="8" spans="1:14" ht="24.95" customHeight="1">
      <c r="A8" s="75" t="s">
        <v>43</v>
      </c>
      <c r="B8" s="75"/>
      <c r="C8" s="75"/>
      <c r="D8" s="75"/>
      <c r="E8" s="58">
        <f>F8+G8+I8+J8+K8</f>
        <v>3585.6200000000003</v>
      </c>
      <c r="F8" s="58">
        <f>F9</f>
        <v>316.77</v>
      </c>
      <c r="G8" s="58">
        <f>G9</f>
        <v>32.549999999999997</v>
      </c>
      <c r="H8" s="58"/>
      <c r="I8" s="58">
        <f>I9</f>
        <v>10.86</v>
      </c>
      <c r="J8" s="58">
        <f>J9</f>
        <v>1.24</v>
      </c>
      <c r="K8" s="58">
        <f>K9</f>
        <v>3224.2000000000003</v>
      </c>
      <c r="L8" s="54"/>
      <c r="M8" s="54"/>
      <c r="N8" s="54"/>
    </row>
    <row r="9" spans="1:14" ht="24.95" customHeight="1">
      <c r="A9" s="76" t="s">
        <v>164</v>
      </c>
      <c r="B9" s="76"/>
      <c r="C9" s="76"/>
      <c r="D9" s="76"/>
      <c r="E9" s="58">
        <f t="shared" ref="E9:E11" si="0">F9+G9+I9+J9+K9</f>
        <v>3585.6200000000003</v>
      </c>
      <c r="F9" s="58">
        <f>F10+F11</f>
        <v>316.77</v>
      </c>
      <c r="G9" s="58">
        <f>G10+G11</f>
        <v>32.549999999999997</v>
      </c>
      <c r="H9" s="58"/>
      <c r="I9" s="58">
        <f>I10+I11</f>
        <v>10.86</v>
      </c>
      <c r="J9" s="58">
        <f>J10+J11</f>
        <v>1.24</v>
      </c>
      <c r="K9" s="58">
        <f>K10+K11</f>
        <v>3224.2000000000003</v>
      </c>
      <c r="L9" s="54"/>
      <c r="M9" s="54"/>
      <c r="N9" s="54"/>
    </row>
    <row r="10" spans="1:14">
      <c r="A10" s="76" t="s">
        <v>165</v>
      </c>
      <c r="B10" s="76"/>
      <c r="C10" s="76"/>
      <c r="D10" s="76"/>
      <c r="E10" s="58">
        <f t="shared" si="0"/>
        <v>3399.44</v>
      </c>
      <c r="F10" s="54">
        <v>243.09</v>
      </c>
      <c r="G10" s="54">
        <f>14.51+12.42</f>
        <v>26.93</v>
      </c>
      <c r="H10" s="54"/>
      <c r="I10" s="54">
        <v>8.2799999999999994</v>
      </c>
      <c r="J10" s="54">
        <v>1.24</v>
      </c>
      <c r="K10" s="54">
        <f>3112.9+7</f>
        <v>3119.9</v>
      </c>
      <c r="L10" s="54"/>
      <c r="M10" s="54"/>
      <c r="N10" s="54"/>
    </row>
    <row r="11" spans="1:14">
      <c r="A11" s="76" t="s">
        <v>166</v>
      </c>
      <c r="B11" s="76"/>
      <c r="C11" s="76"/>
      <c r="D11" s="76"/>
      <c r="E11" s="58">
        <f t="shared" si="0"/>
        <v>186.18</v>
      </c>
      <c r="F11" s="54">
        <v>73.680000000000007</v>
      </c>
      <c r="G11" s="54">
        <f>3.84+0.14+1.64</f>
        <v>5.62</v>
      </c>
      <c r="H11" s="54"/>
      <c r="I11" s="54">
        <v>2.58</v>
      </c>
      <c r="J11" s="54"/>
      <c r="K11" s="54">
        <v>104.3</v>
      </c>
      <c r="L11" s="54"/>
      <c r="M11" s="54"/>
      <c r="N11" s="54"/>
    </row>
    <row r="12" spans="1:14">
      <c r="A12" s="77"/>
      <c r="B12" s="77"/>
      <c r="C12" s="77"/>
      <c r="D12" s="77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1:14">
      <c r="A13" s="74"/>
      <c r="B13" s="74"/>
      <c r="C13" s="74"/>
      <c r="D13" s="7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1:14">
      <c r="A14" s="74"/>
      <c r="B14" s="74"/>
      <c r="C14" s="74"/>
      <c r="D14" s="7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>
      <c r="A15" s="8"/>
      <c r="B15" s="8"/>
      <c r="C15" s="8"/>
      <c r="D15" s="8"/>
      <c r="E15" s="62"/>
      <c r="F15" s="62"/>
      <c r="G15" s="62"/>
      <c r="H15" s="62"/>
      <c r="I15" s="62"/>
      <c r="J15" s="62"/>
      <c r="K15" s="62"/>
      <c r="L15" s="62"/>
      <c r="M15" s="62"/>
      <c r="N15" s="62"/>
    </row>
    <row r="16" spans="1:14" ht="20.25">
      <c r="A16" s="9"/>
    </row>
    <row r="17" spans="1:1" ht="20.25">
      <c r="A17" s="9"/>
    </row>
  </sheetData>
  <mergeCells count="18">
    <mergeCell ref="A13:D13"/>
    <mergeCell ref="A14:D14"/>
    <mergeCell ref="A7:D7"/>
    <mergeCell ref="A8:D8"/>
    <mergeCell ref="A9:D9"/>
    <mergeCell ref="A10:D10"/>
    <mergeCell ref="A11:D11"/>
    <mergeCell ref="A12:D12"/>
    <mergeCell ref="A2:D2"/>
    <mergeCell ref="D3:N3"/>
    <mergeCell ref="A4:D4"/>
    <mergeCell ref="A5:D6"/>
    <mergeCell ref="E5:E6"/>
    <mergeCell ref="F5:J5"/>
    <mergeCell ref="K5:K6"/>
    <mergeCell ref="L5:L6"/>
    <mergeCell ref="M5:M6"/>
    <mergeCell ref="N5:N6"/>
  </mergeCells>
  <phoneticPr fontId="10" type="noConversion"/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10" sqref="B10"/>
    </sheetView>
  </sheetViews>
  <sheetFormatPr defaultRowHeight="13.5"/>
  <cols>
    <col min="1" max="1" width="37.75" customWidth="1"/>
    <col min="2" max="2" width="49.875" customWidth="1"/>
  </cols>
  <sheetData>
    <row r="1" spans="1:5" ht="20.25">
      <c r="A1" s="9"/>
    </row>
    <row r="2" spans="1:5" ht="14.25">
      <c r="A2" s="1"/>
      <c r="B2" s="30" t="s">
        <v>118</v>
      </c>
    </row>
    <row r="3" spans="1:5" ht="27">
      <c r="A3" s="78" t="s">
        <v>131</v>
      </c>
      <c r="B3" s="78"/>
    </row>
    <row r="4" spans="1:5" ht="24.95" customHeight="1">
      <c r="A4" s="28" t="s">
        <v>141</v>
      </c>
      <c r="B4" s="29" t="s">
        <v>1</v>
      </c>
      <c r="E4" s="32"/>
    </row>
    <row r="5" spans="1:5" ht="24.95" customHeight="1">
      <c r="A5" s="18" t="s">
        <v>119</v>
      </c>
      <c r="B5" s="18" t="s">
        <v>133</v>
      </c>
    </row>
    <row r="6" spans="1:5" ht="24.95" customHeight="1">
      <c r="A6" s="18" t="s">
        <v>43</v>
      </c>
      <c r="B6" s="27" t="s">
        <v>169</v>
      </c>
    </row>
    <row r="7" spans="1:5" ht="24.95" customHeight="1">
      <c r="A7" s="19" t="s">
        <v>120</v>
      </c>
      <c r="B7" s="27" t="s">
        <v>168</v>
      </c>
    </row>
    <row r="8" spans="1:5" ht="24.95" customHeight="1">
      <c r="A8" s="19" t="s">
        <v>121</v>
      </c>
      <c r="B8" s="27" t="s">
        <v>169</v>
      </c>
    </row>
    <row r="9" spans="1:5" ht="24.95" customHeight="1">
      <c r="A9" s="19" t="s">
        <v>122</v>
      </c>
      <c r="B9" s="27" t="s">
        <v>168</v>
      </c>
    </row>
    <row r="10" spans="1:5" ht="24.95" customHeight="1">
      <c r="A10" s="18" t="s">
        <v>123</v>
      </c>
      <c r="B10" s="27" t="s">
        <v>168</v>
      </c>
    </row>
    <row r="11" spans="1:5" ht="24.95" customHeight="1">
      <c r="A11" s="18" t="s">
        <v>124</v>
      </c>
      <c r="B11" s="27" t="s">
        <v>168</v>
      </c>
    </row>
    <row r="12" spans="1:5" ht="20.25">
      <c r="A12" s="9"/>
      <c r="B12" s="20"/>
    </row>
    <row r="13" spans="1:5" ht="39.950000000000003" customHeight="1">
      <c r="A13" s="79" t="s">
        <v>134</v>
      </c>
      <c r="B13" s="80"/>
    </row>
    <row r="14" spans="1:5" ht="20.25">
      <c r="A14" s="9"/>
      <c r="B14" s="20"/>
    </row>
  </sheetData>
  <mergeCells count="2">
    <mergeCell ref="A3:B3"/>
    <mergeCell ref="A13:B13"/>
  </mergeCells>
  <phoneticPr fontId="1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2018年部门收支预算总表</vt:lpstr>
      <vt:lpstr>2018年部门财政拨款收支预算总表</vt:lpstr>
      <vt:lpstr>2018年部门一般公共预算支出表</vt:lpstr>
      <vt:lpstr>2018年部门政府基金支出预算表</vt:lpstr>
      <vt:lpstr>2018年部门一般公共预算基本支出表</vt:lpstr>
      <vt:lpstr>2018年部门收入预算总表</vt:lpstr>
      <vt:lpstr>2018年部门支出预算总表</vt:lpstr>
      <vt:lpstr>2018年一般公共预算“三公”经费表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2017-03-10T02:11:35Z</cp:lastPrinted>
  <dcterms:created xsi:type="dcterms:W3CDTF">2015-06-05T18:19:34Z</dcterms:created>
  <dcterms:modified xsi:type="dcterms:W3CDTF">2018-05-03T08:52:05Z</dcterms:modified>
</cp:coreProperties>
</file>