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760" activeTab="0"/>
  </bookViews>
  <sheets>
    <sheet name="2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  <sheet name="11月" sheetId="10" r:id="rId10"/>
    <sheet name="12月" sheetId="11" r:id="rId11"/>
  </sheets>
  <definedNames/>
  <calcPr fullCalcOnLoad="1"/>
</workbook>
</file>

<file path=xl/sharedStrings.xml><?xml version="1.0" encoding="utf-8"?>
<sst xmlns="http://schemas.openxmlformats.org/spreadsheetml/2006/main" count="306" uniqueCount="179">
  <si>
    <t>本月</t>
  </si>
  <si>
    <t>本月止</t>
  </si>
  <si>
    <t>累计比上年</t>
  </si>
  <si>
    <t>工业销售产值</t>
  </si>
  <si>
    <t>　　其中：出口交货值</t>
  </si>
  <si>
    <t>　全部出口交货值</t>
  </si>
  <si>
    <t>二、交通运输</t>
  </si>
  <si>
    <t>　联托运货运量（万吨）</t>
  </si>
  <si>
    <t>三、固定资产投资、房地产</t>
  </si>
  <si>
    <t>　     其中：基础设施投资</t>
  </si>
  <si>
    <t>3、房屋施工面积（万平方米）</t>
  </si>
  <si>
    <t>5、商品房销售面积（万平方米）</t>
  </si>
  <si>
    <t>四、商　　　业</t>
  </si>
  <si>
    <t xml:space="preserve">  限额以上单位零售额</t>
  </si>
  <si>
    <t>　　其中：小商品城</t>
  </si>
  <si>
    <t>　新批外商投资项目（个）</t>
  </si>
  <si>
    <t>　邮政业务总量</t>
  </si>
  <si>
    <t>七、财政金融（万元）</t>
  </si>
  <si>
    <t xml:space="preserve">           非税收入</t>
  </si>
  <si>
    <t>累计比年初增加(万元)</t>
  </si>
  <si>
    <t>　其中：单位存款</t>
  </si>
  <si>
    <t>　　　　个人存款</t>
  </si>
  <si>
    <t>　　　　其中：储蓄存款</t>
  </si>
  <si>
    <t>　短期贷款</t>
  </si>
  <si>
    <t xml:space="preserve">   (1)个人贷款及透支</t>
  </si>
  <si>
    <t xml:space="preserve">      其中：个人消费贷款</t>
  </si>
  <si>
    <t>　 (2)单位贷款及透支</t>
  </si>
  <si>
    <t>　　　其中：经营贷款</t>
  </si>
  <si>
    <t>　　　其中：固定资产贷款</t>
  </si>
  <si>
    <t>　中长期贷款</t>
  </si>
  <si>
    <t>　　(1)个人贷款</t>
  </si>
  <si>
    <t>　　(2)单位贷款</t>
  </si>
  <si>
    <t>八、用电量（万千瓦时）</t>
  </si>
  <si>
    <t>　　全社会用电量</t>
  </si>
  <si>
    <t>　其中：农林牧渔水利业</t>
  </si>
  <si>
    <t>　　　　工业</t>
  </si>
  <si>
    <t>　　　　建筑业</t>
  </si>
  <si>
    <t xml:space="preserve">       交通运输、仓储和邮政业</t>
  </si>
  <si>
    <t>　　　　信息传输、计算机服务和软件业</t>
  </si>
  <si>
    <t>　　　　商业、住宿和餐饮业</t>
  </si>
  <si>
    <t>　　　　金融房地产、商务及居民服务业</t>
  </si>
  <si>
    <t>　　　　公共事业及管理组织</t>
  </si>
  <si>
    <t>　　　　城乡居民生活用电</t>
  </si>
  <si>
    <t>比上月</t>
  </si>
  <si>
    <t>比上年</t>
  </si>
  <si>
    <t>十、年销售收入2000万元以上工业</t>
  </si>
  <si>
    <t>上月止</t>
  </si>
  <si>
    <t>上年</t>
  </si>
  <si>
    <t>　　企业财务指标（万元）</t>
  </si>
  <si>
    <t>累计</t>
  </si>
  <si>
    <t>同期</t>
  </si>
  <si>
    <t>同期±%</t>
  </si>
  <si>
    <t>　　利税总额</t>
  </si>
  <si>
    <t>　　利润总额</t>
  </si>
  <si>
    <t>　　亏损企业亏损额</t>
  </si>
  <si>
    <t>　　从业人员劳动报酬</t>
  </si>
  <si>
    <t>　　资产总计</t>
  </si>
  <si>
    <t>　　流动资产合计</t>
  </si>
  <si>
    <t>　　负债总计</t>
  </si>
  <si>
    <t>　　产成品存货</t>
  </si>
  <si>
    <t xml:space="preserve"> </t>
  </si>
  <si>
    <t>　　公共财政预算收入</t>
  </si>
  <si>
    <t>九、小商品景气指数</t>
  </si>
  <si>
    <t xml:space="preserve">    规模指数</t>
  </si>
  <si>
    <t xml:space="preserve">    顾客人气指数</t>
  </si>
  <si>
    <t xml:space="preserve">    效益指数</t>
  </si>
  <si>
    <t xml:space="preserve">    市场信心指数</t>
  </si>
  <si>
    <t>指 标 名 称</t>
  </si>
  <si>
    <t>累  计</t>
  </si>
  <si>
    <r>
      <t>同期</t>
    </r>
    <r>
      <rPr>
        <b/>
        <u val="single"/>
        <sz val="18"/>
        <color indexed="18"/>
        <rFont val="仿宋_GB2312"/>
        <family val="3"/>
      </rPr>
      <t>+</t>
    </r>
    <r>
      <rPr>
        <b/>
        <sz val="18"/>
        <color indexed="18"/>
        <rFont val="仿宋_GB2312"/>
        <family val="3"/>
      </rPr>
      <t>%</t>
    </r>
  </si>
  <si>
    <t>一 、 工业（现价、万元）</t>
  </si>
  <si>
    <t xml:space="preserve">  全部工业总产值</t>
  </si>
  <si>
    <t xml:space="preserve">  其中：年销售收入2000万元以上</t>
  </si>
  <si>
    <t>　其中：年销售收入2000万元以上</t>
  </si>
  <si>
    <t xml:space="preserve">          工业产品产销率</t>
  </si>
  <si>
    <t>1、固定资产投资额（万元）</t>
  </si>
  <si>
    <t>　（1）房地产开发完成投资额</t>
  </si>
  <si>
    <t>　（2）投资项目（单位）投资</t>
  </si>
  <si>
    <t>2、固定资产投资项目（个）</t>
  </si>
  <si>
    <t>4、全部限额以上按三次产业分（万元）</t>
  </si>
  <si>
    <t xml:space="preserve">       第一产业</t>
  </si>
  <si>
    <t xml:space="preserve">       第二产业</t>
  </si>
  <si>
    <t xml:space="preserve">      其中:工业性投资</t>
  </si>
  <si>
    <t xml:space="preserve">      第三产业</t>
  </si>
  <si>
    <t>　1、社会消费品零售总额（万元）</t>
  </si>
  <si>
    <t>　2、集市贸易成交额（万元）</t>
  </si>
  <si>
    <t xml:space="preserve">     上月止自营进出口额</t>
  </si>
  <si>
    <t>　       其中:自营出口值</t>
  </si>
  <si>
    <t xml:space="preserve">     合同利用外资</t>
  </si>
  <si>
    <t xml:space="preserve">     实际利用外资</t>
  </si>
  <si>
    <t>　　     其中：税收收入</t>
  </si>
  <si>
    <t>　　　　   教育支出</t>
  </si>
  <si>
    <t>　　　　  农林水事务支出</t>
  </si>
  <si>
    <t>3、金融机构期末存款余额</t>
  </si>
  <si>
    <t>4、金融机构期末贷款余额</t>
  </si>
  <si>
    <t xml:space="preserve">        企业单位数</t>
  </si>
  <si>
    <r>
      <t>环比</t>
    </r>
    <r>
      <rPr>
        <b/>
        <u val="single"/>
        <sz val="18"/>
        <color indexed="18"/>
        <rFont val="仿宋_GB2312"/>
        <family val="3"/>
      </rPr>
      <t>+</t>
    </r>
  </si>
  <si>
    <r>
      <t>同期</t>
    </r>
    <r>
      <rPr>
        <b/>
        <u val="single"/>
        <sz val="18"/>
        <color indexed="18"/>
        <rFont val="仿宋_GB2312"/>
        <family val="3"/>
      </rPr>
      <t>+</t>
    </r>
  </si>
  <si>
    <t xml:space="preserve">   其中:国有控股企业                     </t>
  </si>
  <si>
    <t xml:space="preserve">   其中: 大中型                      </t>
  </si>
  <si>
    <t xml:space="preserve">  国际货运量(万吨)</t>
  </si>
  <si>
    <t xml:space="preserve">  铁路货运量（万吨）</t>
  </si>
  <si>
    <t>　航空货运量（吨）</t>
  </si>
  <si>
    <t xml:space="preserve">  快递货运量（万吨）</t>
  </si>
  <si>
    <t>　汽车客运量（含市内公交）</t>
  </si>
  <si>
    <t xml:space="preserve">  铁路客运量</t>
  </si>
  <si>
    <t>　航空客运量</t>
  </si>
  <si>
    <t xml:space="preserve">  电信业务总量</t>
  </si>
  <si>
    <t>　　主营业务税金及附加</t>
  </si>
  <si>
    <t xml:space="preserve">  　其中：新产品产值</t>
  </si>
  <si>
    <t xml:space="preserve">  　其中：轻工业</t>
  </si>
  <si>
    <r>
      <t xml:space="preserve">   </t>
    </r>
    <r>
      <rPr>
        <sz val="16"/>
        <rFont val="仿宋_GB2312"/>
        <family val="3"/>
      </rPr>
      <t xml:space="preserve">其中:国有企业                       </t>
    </r>
  </si>
  <si>
    <t xml:space="preserve">       集体企业                       </t>
  </si>
  <si>
    <t xml:space="preserve">       股份合作制</t>
  </si>
  <si>
    <t xml:space="preserve">       有限责任公司                   </t>
  </si>
  <si>
    <t xml:space="preserve">       股份制企业                     </t>
  </si>
  <si>
    <r>
      <t xml:space="preserve">       </t>
    </r>
    <r>
      <rPr>
        <sz val="16"/>
        <rFont val="仿宋_GB2312"/>
        <family val="3"/>
      </rPr>
      <t xml:space="preserve">私营企业                       </t>
    </r>
  </si>
  <si>
    <t xml:space="preserve">       港澳台投资企业                 </t>
  </si>
  <si>
    <r>
      <t xml:space="preserve">       </t>
    </r>
    <r>
      <rPr>
        <sz val="16"/>
        <rFont val="仿宋_GB2312"/>
        <family val="3"/>
      </rPr>
      <t xml:space="preserve">外商投资企业                   </t>
    </r>
  </si>
  <si>
    <t>　2、旅客运输（万人）</t>
  </si>
  <si>
    <t>六、 邮政业（万元）</t>
  </si>
  <si>
    <t>　1、财政预算总收入</t>
  </si>
  <si>
    <t>　2、公共财政预算支出</t>
  </si>
  <si>
    <t xml:space="preserve">        主营业务收入</t>
  </si>
  <si>
    <t>　　从业人员平均人数（人）</t>
  </si>
  <si>
    <t>五、对外经贸（万美元）</t>
  </si>
  <si>
    <t xml:space="preserve">          重工业</t>
  </si>
  <si>
    <t>2014年12月份主要经济指标（一）</t>
  </si>
  <si>
    <t xml:space="preserve">          重工业</t>
  </si>
  <si>
    <t xml:space="preserve">   其中:国有企业                       </t>
  </si>
  <si>
    <t xml:space="preserve">       私营企业                       </t>
  </si>
  <si>
    <t xml:space="preserve">       外商投资企业                   </t>
  </si>
  <si>
    <t>2014年12月份主要经济指标(二）</t>
  </si>
  <si>
    <t>　1、综合货运量（万吨）</t>
  </si>
  <si>
    <t>2014年12月份主要经济指标(三）</t>
  </si>
  <si>
    <t xml:space="preserve">    其中:（1）批发业</t>
  </si>
  <si>
    <t xml:space="preserve">         （2）零售业</t>
  </si>
  <si>
    <t xml:space="preserve">         （3）住宿业</t>
  </si>
  <si>
    <t xml:space="preserve">         （4）餐饮业</t>
  </si>
  <si>
    <t>五、对外经贸（万美元）</t>
  </si>
  <si>
    <t>2014年12月份主要经济指标(四）</t>
  </si>
  <si>
    <t>2014年12月份主要经济指标(五）</t>
  </si>
  <si>
    <t>　  其中：一般公共服务支出</t>
  </si>
  <si>
    <t>本月数占累计数比例</t>
  </si>
  <si>
    <t>数据预防错误核对</t>
  </si>
  <si>
    <t>累计数据与上月差额</t>
  </si>
  <si>
    <t>累计差额与本月数的差额</t>
  </si>
  <si>
    <t>10月份</t>
  </si>
  <si>
    <t>本月增速与上月增速差额</t>
  </si>
  <si>
    <t>去年同期</t>
  </si>
  <si>
    <t>2、固定资产投资项目（个）</t>
  </si>
  <si>
    <t>4、固定资产投资按三次产业分（万元）</t>
  </si>
  <si>
    <t>　2、集市贸易成交额（亿元）</t>
  </si>
  <si>
    <t>2015年2月份主要经济指标(二）</t>
  </si>
  <si>
    <t>2015年2月份主要经济指标（一）</t>
  </si>
  <si>
    <t>2015年2月份主要经济指标(三）</t>
  </si>
  <si>
    <t>2015年2月份主要经济指标(四）</t>
  </si>
  <si>
    <t>　其中：住户存款</t>
  </si>
  <si>
    <t>　　　　非金融企业存款</t>
  </si>
  <si>
    <t>　住户贷款</t>
  </si>
  <si>
    <t>　非金融企业及机关团体贷款</t>
  </si>
  <si>
    <t xml:space="preserve">    (1)短期贷款</t>
  </si>
  <si>
    <t>　  (2)中长期贷款</t>
  </si>
  <si>
    <t>　　(1)短期贷款</t>
  </si>
  <si>
    <t>　　(2)中长期贷款</t>
  </si>
  <si>
    <t>　　(3)票据融资</t>
  </si>
  <si>
    <t>　　(4)融资租赁</t>
  </si>
  <si>
    <t>　　(5)各项垫款</t>
  </si>
  <si>
    <t xml:space="preserve">    按消费形态分</t>
  </si>
  <si>
    <t xml:space="preserve">         （1）餐饮收入</t>
  </si>
  <si>
    <t xml:space="preserve">         （2）商品零售</t>
  </si>
  <si>
    <t>　1、社会消费品零售总额（季度出数）单位：万元</t>
  </si>
  <si>
    <t xml:space="preserve">   其中:集装箱货运量</t>
  </si>
  <si>
    <t xml:space="preserve">   其中:快递货运量</t>
  </si>
  <si>
    <t xml:space="preserve">     公路货运量</t>
  </si>
  <si>
    <t xml:space="preserve">     铁路货运量</t>
  </si>
  <si>
    <t xml:space="preserve">     航空货运量</t>
  </si>
  <si>
    <t>二、交通运输</t>
  </si>
  <si>
    <t xml:space="preserve">  1、商贸货运量（万吨）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</si>
</sst>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_ "/>
    <numFmt numFmtId="180" formatCode="0_);[Red]\(0\)"/>
    <numFmt numFmtId="181" formatCode="0.0_);[Red]\(0.0\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;_耀"/>
    <numFmt numFmtId="188" formatCode="0;_ఀ"/>
    <numFmt numFmtId="189" formatCode="0.000_ "/>
    <numFmt numFmtId="190" formatCode="0.0%"/>
    <numFmt numFmtId="191" formatCode="0.00_);[Red]\(0.00\)"/>
  </numFmts>
  <fonts count="36">
    <font>
      <sz val="12"/>
      <name val="宋体"/>
      <family val="0"/>
    </font>
    <font>
      <sz val="16"/>
      <color indexed="18"/>
      <name val="宋体"/>
      <family val="0"/>
    </font>
    <font>
      <sz val="16"/>
      <color indexed="18"/>
      <name val="Times New Roman"/>
      <family val="1"/>
    </font>
    <font>
      <sz val="16"/>
      <color indexed="18"/>
      <name val="仿宋_GB2312"/>
      <family val="3"/>
    </font>
    <font>
      <sz val="12"/>
      <color indexed="10"/>
      <name val="仿宋_GB2312"/>
      <family val="3"/>
    </font>
    <font>
      <sz val="12"/>
      <name val="仿宋_GB2312"/>
      <family val="3"/>
    </font>
    <font>
      <b/>
      <sz val="22"/>
      <color indexed="18"/>
      <name val="仿宋_GB2312"/>
      <family val="3"/>
    </font>
    <font>
      <b/>
      <sz val="22"/>
      <name val="仿宋_GB2312"/>
      <family val="3"/>
    </font>
    <font>
      <b/>
      <sz val="18"/>
      <color indexed="18"/>
      <name val="仿宋_GB2312"/>
      <family val="3"/>
    </font>
    <font>
      <sz val="16"/>
      <name val="仿宋_GB2312"/>
      <family val="3"/>
    </font>
    <font>
      <sz val="16"/>
      <color indexed="10"/>
      <name val="仿宋_GB2312"/>
      <family val="3"/>
    </font>
    <font>
      <b/>
      <sz val="16"/>
      <color indexed="1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u val="single"/>
      <sz val="18"/>
      <color indexed="18"/>
      <name val="仿宋_GB2312"/>
      <family val="3"/>
    </font>
    <font>
      <sz val="9"/>
      <name val="宋体"/>
      <family val="0"/>
    </font>
    <font>
      <sz val="12"/>
      <color indexed="18"/>
      <name val="仿宋_GB2312"/>
      <family val="3"/>
    </font>
    <font>
      <sz val="12"/>
      <name val="Times New Roman"/>
      <family val="1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7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4" fillId="17" borderId="6" applyNumberFormat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7" fontId="3" fillId="0" borderId="18" xfId="0" applyNumberFormat="1" applyFont="1" applyFill="1" applyBorder="1" applyAlignment="1">
      <alignment horizontal="center" vertical="center" wrapText="1"/>
    </xf>
    <xf numFmtId="178" fontId="3" fillId="0" borderId="1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179" fontId="3" fillId="0" borderId="11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3" fillId="0" borderId="11" xfId="0" applyNumberFormat="1" applyFont="1" applyBorder="1" applyAlignment="1">
      <alignment horizontal="center" vertical="center" wrapText="1"/>
    </xf>
    <xf numFmtId="18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178" fontId="11" fillId="0" borderId="11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176" fontId="33" fillId="0" borderId="0" xfId="0" applyNumberFormat="1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78" fontId="3" fillId="0" borderId="11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0" fontId="34" fillId="0" borderId="20" xfId="0" applyFont="1" applyBorder="1" applyAlignment="1">
      <alignment horizontal="center" vertical="top" wrapText="1"/>
    </xf>
    <xf numFmtId="0" fontId="35" fillId="24" borderId="11" xfId="0" applyFont="1" applyFill="1" applyBorder="1" applyAlignment="1">
      <alignment horizontal="center" wrapText="1"/>
    </xf>
    <xf numFmtId="0" fontId="35" fillId="24" borderId="21" xfId="0" applyFont="1" applyFill="1" applyBorder="1" applyAlignment="1">
      <alignment horizontal="center" wrapText="1"/>
    </xf>
    <xf numFmtId="57" fontId="3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8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90" fontId="33" fillId="0" borderId="0" xfId="0" applyNumberFormat="1" applyFont="1" applyBorder="1" applyAlignment="1">
      <alignment vertical="center"/>
    </xf>
    <xf numFmtId="178" fontId="33" fillId="0" borderId="0" xfId="0" applyNumberFormat="1" applyFont="1" applyAlignment="1">
      <alignment vertical="center"/>
    </xf>
    <xf numFmtId="178" fontId="2" fillId="0" borderId="11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wrapText="1"/>
    </xf>
    <xf numFmtId="181" fontId="9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90" fontId="5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58">
      <selection activeCell="U62" sqref="U62"/>
    </sheetView>
  </sheetViews>
  <sheetFormatPr defaultColWidth="9.00390625" defaultRowHeight="14.25"/>
  <cols>
    <col min="1" max="1" width="42.25390625" style="7" customWidth="1"/>
    <col min="2" max="2" width="13.50390625" style="7" customWidth="1"/>
    <col min="3" max="3" width="14.00390625" style="7" customWidth="1"/>
    <col min="4" max="4" width="18.125" style="7" customWidth="1"/>
    <col min="5" max="5" width="12.25390625" style="51" hidden="1" customWidth="1"/>
    <col min="6" max="6" width="12.375" style="7" hidden="1" customWidth="1"/>
    <col min="7" max="7" width="13.75390625" style="7" hidden="1" customWidth="1"/>
    <col min="8" max="8" width="0" style="62" hidden="1" customWidth="1"/>
    <col min="9" max="11" width="0" style="7" hidden="1" customWidth="1"/>
    <col min="12" max="12" width="13.50390625" style="7" hidden="1" customWidth="1"/>
    <col min="13" max="13" width="14.00390625" style="7" hidden="1" customWidth="1"/>
    <col min="14" max="14" width="16.50390625" style="7" hidden="1" customWidth="1"/>
    <col min="15" max="16" width="0" style="7" hidden="1" customWidth="1"/>
    <col min="17" max="16384" width="9.00390625" style="7" customWidth="1"/>
  </cols>
  <sheetData>
    <row r="1" spans="1:4" ht="30" customHeight="1">
      <c r="A1" s="105" t="s">
        <v>154</v>
      </c>
      <c r="B1" s="106"/>
      <c r="C1" s="106"/>
      <c r="D1" s="106"/>
    </row>
    <row r="2" spans="1:14" ht="24" customHeight="1">
      <c r="A2" s="106"/>
      <c r="B2" s="106"/>
      <c r="C2" s="106"/>
      <c r="D2" s="106"/>
      <c r="L2" s="100" t="s">
        <v>147</v>
      </c>
      <c r="M2" s="100"/>
      <c r="N2" s="100"/>
    </row>
    <row r="3" spans="1:14" ht="36.75" customHeight="1">
      <c r="A3" s="107" t="s">
        <v>67</v>
      </c>
      <c r="B3" s="93" t="s">
        <v>0</v>
      </c>
      <c r="C3" s="8" t="s">
        <v>1</v>
      </c>
      <c r="D3" s="9" t="s">
        <v>2</v>
      </c>
      <c r="L3" s="93" t="s">
        <v>0</v>
      </c>
      <c r="M3" s="8" t="s">
        <v>1</v>
      </c>
      <c r="N3" s="9" t="s">
        <v>2</v>
      </c>
    </row>
    <row r="4" spans="1:14" ht="29.25" customHeight="1">
      <c r="A4" s="108"/>
      <c r="B4" s="94"/>
      <c r="C4" s="10" t="s">
        <v>68</v>
      </c>
      <c r="D4" s="11" t="s">
        <v>69</v>
      </c>
      <c r="H4" s="101" t="s">
        <v>144</v>
      </c>
      <c r="I4" s="101"/>
      <c r="J4" s="101"/>
      <c r="K4" s="101"/>
      <c r="L4" s="94"/>
      <c r="M4" s="10" t="s">
        <v>68</v>
      </c>
      <c r="N4" s="11" t="s">
        <v>69</v>
      </c>
    </row>
    <row r="5" spans="1:14" ht="33.75" customHeight="1">
      <c r="A5" s="12" t="s">
        <v>70</v>
      </c>
      <c r="B5" s="13"/>
      <c r="C5" s="13"/>
      <c r="D5" s="14"/>
      <c r="H5" s="102" t="s">
        <v>143</v>
      </c>
      <c r="I5" s="103" t="s">
        <v>145</v>
      </c>
      <c r="J5" s="103" t="s">
        <v>146</v>
      </c>
      <c r="K5" s="104" t="s">
        <v>148</v>
      </c>
      <c r="L5" s="13"/>
      <c r="M5" s="13"/>
      <c r="N5" s="14"/>
    </row>
    <row r="6" spans="1:14" ht="35.25" customHeight="1">
      <c r="A6" s="12" t="s">
        <v>71</v>
      </c>
      <c r="B6" s="13"/>
      <c r="C6" s="13"/>
      <c r="D6" s="15"/>
      <c r="H6" s="102"/>
      <c r="I6" s="103"/>
      <c r="J6" s="103"/>
      <c r="K6" s="104"/>
      <c r="L6" s="13"/>
      <c r="M6" s="13"/>
      <c r="N6" s="15"/>
    </row>
    <row r="7" spans="1:14" ht="39" customHeight="1">
      <c r="A7" s="12" t="s">
        <v>72</v>
      </c>
      <c r="B7" s="16">
        <v>431529.02400000003</v>
      </c>
      <c r="C7" s="16">
        <v>924974.824</v>
      </c>
      <c r="D7" s="14">
        <v>6.823</v>
      </c>
      <c r="E7" s="17"/>
      <c r="H7" s="62">
        <f>B7/C7</f>
        <v>0.466530561484774</v>
      </c>
      <c r="I7" s="33">
        <f>C7-M7</f>
        <v>-5863017.176</v>
      </c>
      <c r="J7" s="33">
        <f>I7-B7</f>
        <v>-6294546.2</v>
      </c>
      <c r="K7" s="26">
        <f>D7-N7</f>
        <v>-0.4469999999999992</v>
      </c>
      <c r="L7" s="16">
        <v>785142</v>
      </c>
      <c r="M7" s="16">
        <v>6787992</v>
      </c>
      <c r="N7" s="14">
        <v>7.27</v>
      </c>
    </row>
    <row r="8" spans="1:14" ht="30" customHeight="1">
      <c r="A8" s="12" t="s">
        <v>109</v>
      </c>
      <c r="B8" s="16">
        <v>97599.707</v>
      </c>
      <c r="C8" s="16">
        <v>230273.04900000003</v>
      </c>
      <c r="D8" s="14">
        <v>9.047</v>
      </c>
      <c r="E8" s="17"/>
      <c r="H8" s="62">
        <f aca="true" t="shared" si="0" ref="H8:H24">B8/C8</f>
        <v>0.42384337821487733</v>
      </c>
      <c r="I8" s="33">
        <f aca="true" t="shared" si="1" ref="I8:I20">C8-M8</f>
        <v>-1590600.3869999999</v>
      </c>
      <c r="J8" s="33">
        <f aca="true" t="shared" si="2" ref="J8:J20">I8-B8</f>
        <v>-1688200.0939999998</v>
      </c>
      <c r="K8" s="26">
        <f aca="true" t="shared" si="3" ref="K8:K20">D8-N8</f>
        <v>-23.249999999999996</v>
      </c>
      <c r="L8" s="16">
        <v>211499.04900000003</v>
      </c>
      <c r="M8" s="16">
        <v>1820873.436</v>
      </c>
      <c r="N8" s="14">
        <v>32.297</v>
      </c>
    </row>
    <row r="9" spans="1:14" ht="23.25" customHeight="1">
      <c r="A9" s="12" t="s">
        <v>110</v>
      </c>
      <c r="B9" s="16">
        <v>357332.302</v>
      </c>
      <c r="C9" s="16">
        <v>758778.04</v>
      </c>
      <c r="D9" s="14">
        <v>11.146</v>
      </c>
      <c r="H9" s="62">
        <f t="shared" si="0"/>
        <v>0.47093126469500884</v>
      </c>
      <c r="I9" s="33">
        <f t="shared" si="1"/>
        <v>-4872374.96</v>
      </c>
      <c r="J9" s="33">
        <f t="shared" si="2"/>
        <v>-5229707.262</v>
      </c>
      <c r="K9" s="26">
        <f t="shared" si="3"/>
        <v>2.7060000000000013</v>
      </c>
      <c r="L9" s="16">
        <v>668491</v>
      </c>
      <c r="M9" s="16">
        <v>5631153</v>
      </c>
      <c r="N9" s="14">
        <v>8.44</v>
      </c>
    </row>
    <row r="10" spans="1:14" ht="30" customHeight="1">
      <c r="A10" s="12" t="s">
        <v>126</v>
      </c>
      <c r="B10" s="16">
        <v>74196.722</v>
      </c>
      <c r="C10" s="16">
        <v>166196.784</v>
      </c>
      <c r="D10" s="14">
        <v>-9.288</v>
      </c>
      <c r="H10" s="62">
        <f t="shared" si="0"/>
        <v>0.44643897561820445</v>
      </c>
      <c r="I10" s="33">
        <f t="shared" si="1"/>
        <v>-990642.087</v>
      </c>
      <c r="J10" s="33">
        <f t="shared" si="2"/>
        <v>-1064838.8090000001</v>
      </c>
      <c r="K10" s="26">
        <f t="shared" si="3"/>
        <v>-11.211</v>
      </c>
      <c r="L10" s="16">
        <v>116650.66399999999</v>
      </c>
      <c r="M10" s="16">
        <v>1156838.871</v>
      </c>
      <c r="N10" s="14">
        <v>1.923</v>
      </c>
    </row>
    <row r="11" spans="1:14" ht="30.75" customHeight="1">
      <c r="A11" s="12" t="s">
        <v>111</v>
      </c>
      <c r="B11" s="16">
        <v>33210.746999999996</v>
      </c>
      <c r="C11" s="16">
        <v>75384.12700000001</v>
      </c>
      <c r="D11" s="14">
        <v>25.735</v>
      </c>
      <c r="H11" s="62">
        <f t="shared" si="0"/>
        <v>0.440553579668038</v>
      </c>
      <c r="I11" s="33">
        <f t="shared" si="1"/>
        <v>-310829.38100000005</v>
      </c>
      <c r="J11" s="33">
        <f t="shared" si="2"/>
        <v>-344040.128</v>
      </c>
      <c r="K11" s="26">
        <f t="shared" si="3"/>
        <v>25.747</v>
      </c>
      <c r="L11" s="16">
        <v>34918.207</v>
      </c>
      <c r="M11" s="16">
        <v>386213.50800000003</v>
      </c>
      <c r="N11" s="14">
        <v>-0.012</v>
      </c>
    </row>
    <row r="12" spans="1:14" ht="30" customHeight="1">
      <c r="A12" s="12" t="s">
        <v>112</v>
      </c>
      <c r="B12" s="16">
        <v>91.4</v>
      </c>
      <c r="C12" s="16">
        <v>217.6</v>
      </c>
      <c r="D12" s="18">
        <v>-5.637</v>
      </c>
      <c r="H12" s="62">
        <f t="shared" si="0"/>
        <v>0.4200367647058824</v>
      </c>
      <c r="I12" s="33">
        <f t="shared" si="1"/>
        <v>-1223.6000000000001</v>
      </c>
      <c r="J12" s="33">
        <f t="shared" si="2"/>
        <v>-1315.0000000000002</v>
      </c>
      <c r="K12" s="26">
        <f t="shared" si="3"/>
        <v>4.045000000000001</v>
      </c>
      <c r="L12" s="16">
        <v>132.9</v>
      </c>
      <c r="M12" s="16">
        <v>1441.2</v>
      </c>
      <c r="N12" s="18">
        <v>-9.682</v>
      </c>
    </row>
    <row r="13" spans="1:14" ht="30" customHeight="1">
      <c r="A13" s="19" t="s">
        <v>113</v>
      </c>
      <c r="B13" s="16">
        <v>3118</v>
      </c>
      <c r="C13" s="16">
        <v>9494.8</v>
      </c>
      <c r="D13" s="18">
        <v>-1.827</v>
      </c>
      <c r="H13" s="62">
        <f t="shared" si="0"/>
        <v>0.3283902767830813</v>
      </c>
      <c r="I13" s="33">
        <f t="shared" si="1"/>
        <v>-56525.899999999994</v>
      </c>
      <c r="J13" s="33">
        <f t="shared" si="2"/>
        <v>-59643.899999999994</v>
      </c>
      <c r="K13" s="26">
        <f t="shared" si="3"/>
        <v>-2.395</v>
      </c>
      <c r="L13" s="16">
        <v>6750.5</v>
      </c>
      <c r="M13" s="16">
        <v>66020.7</v>
      </c>
      <c r="N13" s="18">
        <v>0.568</v>
      </c>
    </row>
    <row r="14" spans="1:14" ht="30" customHeight="1">
      <c r="A14" s="12" t="s">
        <v>114</v>
      </c>
      <c r="B14" s="16">
        <v>77737.10699999999</v>
      </c>
      <c r="C14" s="16">
        <v>142735.775</v>
      </c>
      <c r="D14" s="14">
        <v>44.65</v>
      </c>
      <c r="H14" s="62">
        <f t="shared" si="0"/>
        <v>0.544622446615083</v>
      </c>
      <c r="I14" s="33">
        <f t="shared" si="1"/>
        <v>-782124.43</v>
      </c>
      <c r="J14" s="33">
        <f t="shared" si="2"/>
        <v>-859861.537</v>
      </c>
      <c r="K14" s="26">
        <f t="shared" si="3"/>
        <v>14.201999999999998</v>
      </c>
      <c r="L14" s="16">
        <v>149878.98700000002</v>
      </c>
      <c r="M14" s="16">
        <v>924860.2050000001</v>
      </c>
      <c r="N14" s="14">
        <v>30.448</v>
      </c>
    </row>
    <row r="15" spans="1:14" ht="30" customHeight="1">
      <c r="A15" s="12" t="s">
        <v>115</v>
      </c>
      <c r="B15" s="16">
        <v>5251.2</v>
      </c>
      <c r="C15" s="16">
        <v>13624.55</v>
      </c>
      <c r="D15" s="14">
        <v>-69.137</v>
      </c>
      <c r="H15" s="62">
        <f t="shared" si="0"/>
        <v>0.38542190384269576</v>
      </c>
      <c r="I15" s="33">
        <f t="shared" si="1"/>
        <v>-138032.59</v>
      </c>
      <c r="J15" s="33">
        <f t="shared" si="2"/>
        <v>-143283.79</v>
      </c>
      <c r="K15" s="26">
        <f t="shared" si="3"/>
        <v>-51.028</v>
      </c>
      <c r="L15" s="16">
        <v>6866.92</v>
      </c>
      <c r="M15" s="16">
        <v>151657.13999999998</v>
      </c>
      <c r="N15" s="14">
        <v>-18.109</v>
      </c>
    </row>
    <row r="16" spans="1:14" ht="30" customHeight="1">
      <c r="A16" s="12" t="s">
        <v>116</v>
      </c>
      <c r="B16" s="16">
        <v>269106.761</v>
      </c>
      <c r="C16" s="16">
        <v>583112.455</v>
      </c>
      <c r="D16" s="14">
        <v>6.67</v>
      </c>
      <c r="H16" s="62">
        <f t="shared" si="0"/>
        <v>0.46150062255144253</v>
      </c>
      <c r="I16" s="33">
        <f t="shared" si="1"/>
        <v>-3815316.194</v>
      </c>
      <c r="J16" s="33">
        <f t="shared" si="2"/>
        <v>-4084422.955</v>
      </c>
      <c r="K16" s="26">
        <f t="shared" si="3"/>
        <v>0.7199999999999998</v>
      </c>
      <c r="L16" s="16">
        <v>482814.474</v>
      </c>
      <c r="M16" s="16">
        <v>4398428.649</v>
      </c>
      <c r="N16" s="14">
        <v>5.95</v>
      </c>
    </row>
    <row r="17" spans="1:14" ht="30" customHeight="1">
      <c r="A17" s="12" t="s">
        <v>117</v>
      </c>
      <c r="B17" s="16">
        <v>30687.109000000004</v>
      </c>
      <c r="C17" s="16">
        <v>78405.017</v>
      </c>
      <c r="D17" s="14">
        <v>-2.944</v>
      </c>
      <c r="H17" s="62">
        <f t="shared" si="0"/>
        <v>0.39139216052972736</v>
      </c>
      <c r="I17" s="33">
        <f t="shared" si="1"/>
        <v>-531557.986</v>
      </c>
      <c r="J17" s="33">
        <f t="shared" si="2"/>
        <v>-562245.0950000001</v>
      </c>
      <c r="K17" s="26">
        <f t="shared" si="3"/>
        <v>-9.51</v>
      </c>
      <c r="L17" s="16">
        <v>70345.488</v>
      </c>
      <c r="M17" s="16">
        <v>609963.003</v>
      </c>
      <c r="N17" s="14">
        <v>6.566</v>
      </c>
    </row>
    <row r="18" spans="1:14" ht="30" customHeight="1">
      <c r="A18" s="12" t="s">
        <v>118</v>
      </c>
      <c r="B18" s="16">
        <v>12326.7</v>
      </c>
      <c r="C18" s="16">
        <v>22000.5</v>
      </c>
      <c r="D18" s="14">
        <v>-14.685</v>
      </c>
      <c r="H18" s="62">
        <f t="shared" si="0"/>
        <v>0.5602918115497375</v>
      </c>
      <c r="I18" s="33">
        <f t="shared" si="1"/>
        <v>-227406.815</v>
      </c>
      <c r="J18" s="33">
        <f t="shared" si="2"/>
        <v>-239733.515</v>
      </c>
      <c r="K18" s="26">
        <f t="shared" si="3"/>
        <v>-11.971</v>
      </c>
      <c r="L18" s="16">
        <v>33434.71</v>
      </c>
      <c r="M18" s="16">
        <v>249407.315</v>
      </c>
      <c r="N18" s="14">
        <v>-2.714</v>
      </c>
    </row>
    <row r="19" spans="1:14" ht="30" customHeight="1">
      <c r="A19" s="12" t="s">
        <v>98</v>
      </c>
      <c r="B19" s="16">
        <v>35947.272</v>
      </c>
      <c r="C19" s="16">
        <v>81439.993</v>
      </c>
      <c r="D19" s="14">
        <v>25.754</v>
      </c>
      <c r="H19" s="62">
        <f t="shared" si="0"/>
        <v>0.44139581397066174</v>
      </c>
      <c r="I19" s="33">
        <f t="shared" si="1"/>
        <v>-336977.315</v>
      </c>
      <c r="J19" s="33">
        <f t="shared" si="2"/>
        <v>-372924.587</v>
      </c>
      <c r="K19" s="26">
        <f t="shared" si="3"/>
        <v>25.112000000000002</v>
      </c>
      <c r="L19" s="16">
        <v>38544.93</v>
      </c>
      <c r="M19" s="16">
        <v>418417.308</v>
      </c>
      <c r="N19" s="14">
        <v>0.642</v>
      </c>
    </row>
    <row r="20" spans="1:14" ht="30" customHeight="1">
      <c r="A20" s="12" t="s">
        <v>99</v>
      </c>
      <c r="B20" s="16">
        <v>33210.746999999996</v>
      </c>
      <c r="C20" s="16">
        <v>75384.12700000001</v>
      </c>
      <c r="D20" s="14">
        <v>25.735</v>
      </c>
      <c r="H20" s="62">
        <f t="shared" si="0"/>
        <v>0.440553579668038</v>
      </c>
      <c r="I20" s="33">
        <f t="shared" si="1"/>
        <v>-3100975.774</v>
      </c>
      <c r="J20" s="33">
        <f t="shared" si="2"/>
        <v>-3134186.521</v>
      </c>
      <c r="K20" s="26">
        <f t="shared" si="3"/>
        <v>17.305999999999997</v>
      </c>
      <c r="L20" s="16">
        <v>366240.483</v>
      </c>
      <c r="M20" s="16">
        <v>3176359.901</v>
      </c>
      <c r="N20" s="14">
        <v>8.429</v>
      </c>
    </row>
    <row r="21" spans="1:14" s="6" customFormat="1" ht="26.25" customHeight="1">
      <c r="A21" s="12" t="s">
        <v>3</v>
      </c>
      <c r="B21" s="16"/>
      <c r="C21" s="16"/>
      <c r="D21" s="14"/>
      <c r="E21" s="52"/>
      <c r="H21" s="62"/>
      <c r="L21" s="16"/>
      <c r="M21" s="16"/>
      <c r="N21" s="14"/>
    </row>
    <row r="22" spans="1:14" ht="43.5" customHeight="1">
      <c r="A22" s="12" t="s">
        <v>73</v>
      </c>
      <c r="B22" s="16">
        <v>416257.921</v>
      </c>
      <c r="C22" s="16">
        <v>889401.918</v>
      </c>
      <c r="D22" s="14">
        <v>4.272</v>
      </c>
      <c r="H22" s="62">
        <f t="shared" si="0"/>
        <v>0.4680200397319134</v>
      </c>
      <c r="I22" s="33">
        <f>C22-M22</f>
        <v>-5563810.3040000005</v>
      </c>
      <c r="J22" s="33">
        <f>I22-B22</f>
        <v>-5980068.225000001</v>
      </c>
      <c r="K22" s="26">
        <f>D22-N22</f>
        <v>-2.221</v>
      </c>
      <c r="L22" s="16">
        <v>744066.757</v>
      </c>
      <c r="M22" s="16">
        <v>6453212.222</v>
      </c>
      <c r="N22" s="14">
        <v>6.493</v>
      </c>
    </row>
    <row r="23" spans="1:14" s="6" customFormat="1" ht="30" customHeight="1">
      <c r="A23" s="12" t="s">
        <v>4</v>
      </c>
      <c r="B23" s="16">
        <v>107287.044</v>
      </c>
      <c r="C23" s="16">
        <v>228174.327</v>
      </c>
      <c r="D23" s="14">
        <v>12.761</v>
      </c>
      <c r="E23" s="52"/>
      <c r="H23" s="62">
        <f t="shared" si="0"/>
        <v>0.47019770107616005</v>
      </c>
      <c r="I23" s="33">
        <f>C23-M23</f>
        <v>-1403290.7110000001</v>
      </c>
      <c r="J23" s="33">
        <f>I23-B23</f>
        <v>-1510577.7550000001</v>
      </c>
      <c r="K23" s="26">
        <f>D23-N23</f>
        <v>5.390999999999999</v>
      </c>
      <c r="L23" s="16">
        <v>188084.302</v>
      </c>
      <c r="M23" s="16">
        <v>1631465.0380000002</v>
      </c>
      <c r="N23" s="14">
        <v>7.37</v>
      </c>
    </row>
    <row r="24" spans="1:14" ht="30" customHeight="1">
      <c r="A24" s="12" t="s">
        <v>74</v>
      </c>
      <c r="B24" s="20">
        <v>96.46</v>
      </c>
      <c r="C24" s="20">
        <v>96.15</v>
      </c>
      <c r="D24" s="14">
        <v>-2.36</v>
      </c>
      <c r="H24" s="62">
        <f t="shared" si="0"/>
        <v>1.0032241289651584</v>
      </c>
      <c r="I24" s="33">
        <f>C24-M24</f>
        <v>1.0800000000000125</v>
      </c>
      <c r="J24" s="33">
        <f>I24-B24</f>
        <v>-95.37999999999998</v>
      </c>
      <c r="K24" s="26">
        <f>D24-N24</f>
        <v>-1.67</v>
      </c>
      <c r="L24" s="20">
        <v>94.77</v>
      </c>
      <c r="M24" s="20">
        <v>95.07</v>
      </c>
      <c r="N24" s="14">
        <v>-0.69</v>
      </c>
    </row>
    <row r="25" spans="1:4" ht="37.5" customHeight="1">
      <c r="A25" s="97" t="s">
        <v>153</v>
      </c>
      <c r="B25" s="98"/>
      <c r="C25" s="98"/>
      <c r="D25" s="98"/>
    </row>
    <row r="26" spans="1:14" ht="26.25" customHeight="1">
      <c r="A26" s="99" t="s">
        <v>67</v>
      </c>
      <c r="B26" s="92" t="s">
        <v>0</v>
      </c>
      <c r="C26" s="8" t="s">
        <v>1</v>
      </c>
      <c r="D26" s="9" t="s">
        <v>2</v>
      </c>
      <c r="L26" s="92" t="s">
        <v>0</v>
      </c>
      <c r="M26" s="8" t="s">
        <v>1</v>
      </c>
      <c r="N26" s="9" t="s">
        <v>2</v>
      </c>
    </row>
    <row r="27" spans="1:14" ht="26.25" customHeight="1">
      <c r="A27" s="99"/>
      <c r="B27" s="92"/>
      <c r="C27" s="10" t="s">
        <v>68</v>
      </c>
      <c r="D27" s="11" t="s">
        <v>69</v>
      </c>
      <c r="L27" s="92"/>
      <c r="M27" s="10" t="s">
        <v>68</v>
      </c>
      <c r="N27" s="11" t="s">
        <v>69</v>
      </c>
    </row>
    <row r="28" spans="1:14" ht="26.25" customHeight="1">
      <c r="A28" s="12" t="s">
        <v>177</v>
      </c>
      <c r="B28" s="13"/>
      <c r="C28" s="13"/>
      <c r="D28" s="14"/>
      <c r="E28" s="51" t="s">
        <v>149</v>
      </c>
      <c r="L28" s="13"/>
      <c r="M28" s="13"/>
      <c r="N28" s="14"/>
    </row>
    <row r="29" spans="1:14" ht="26.25" customHeight="1">
      <c r="A29" s="12" t="s">
        <v>178</v>
      </c>
      <c r="B29" s="91">
        <v>264.057</v>
      </c>
      <c r="C29" s="45">
        <v>817.802</v>
      </c>
      <c r="D29" s="14">
        <v>0.0844</v>
      </c>
      <c r="E29" s="51">
        <f>E30+E31+E32+E34+(E33/10000)</f>
        <v>2200.83688</v>
      </c>
      <c r="H29" s="62">
        <f>C29/E29-1</f>
        <v>-0.6284131698120217</v>
      </c>
      <c r="M29" s="25">
        <f>M30+M31+M32+M34+M33/10000</f>
        <v>2033.4807</v>
      </c>
      <c r="N29" s="14">
        <v>5.1</v>
      </c>
    </row>
    <row r="30" spans="1:14" ht="26.25" customHeight="1">
      <c r="A30" s="12" t="s">
        <v>174</v>
      </c>
      <c r="B30" s="45">
        <v>255.5138</v>
      </c>
      <c r="C30" s="45">
        <v>791.588</v>
      </c>
      <c r="D30" s="14">
        <v>0.0913</v>
      </c>
      <c r="E30" s="66">
        <v>1478</v>
      </c>
      <c r="H30" s="62">
        <f>B30/C30</f>
        <v>0.3227863484539938</v>
      </c>
      <c r="I30" s="26">
        <f>C30-M30</f>
        <v>-456.41200000000003</v>
      </c>
      <c r="J30" s="26">
        <f>I30-B30</f>
        <v>-711.9258</v>
      </c>
      <c r="K30" s="26">
        <f>D30-N30</f>
        <v>5.291300000000001</v>
      </c>
      <c r="L30" s="25">
        <v>146</v>
      </c>
      <c r="M30" s="25">
        <v>1248</v>
      </c>
      <c r="N30" s="14">
        <v>-5.2</v>
      </c>
    </row>
    <row r="31" spans="1:14" ht="26.25" customHeight="1">
      <c r="A31" s="12" t="s">
        <v>175</v>
      </c>
      <c r="B31" s="45">
        <v>8.4579</v>
      </c>
      <c r="C31" s="45">
        <v>26.029</v>
      </c>
      <c r="D31" s="14">
        <v>-0.0899</v>
      </c>
      <c r="E31" s="67">
        <v>676.67</v>
      </c>
      <c r="H31" s="62">
        <f>B31/C31</f>
        <v>0.32494141150255484</v>
      </c>
      <c r="I31" s="26">
        <f>C31-M31</f>
        <v>-713.671</v>
      </c>
      <c r="J31" s="26">
        <f>I31-B31</f>
        <v>-722.1289</v>
      </c>
      <c r="K31" s="26">
        <f>D31-N31</f>
        <v>-18.3899</v>
      </c>
      <c r="L31" s="25">
        <v>75.4</v>
      </c>
      <c r="M31" s="25">
        <v>739.7</v>
      </c>
      <c r="N31" s="14">
        <v>18.3</v>
      </c>
    </row>
    <row r="32" spans="1:14" ht="26.25" customHeight="1">
      <c r="A32" s="12" t="s">
        <v>176</v>
      </c>
      <c r="B32" s="45">
        <v>0.08527</v>
      </c>
      <c r="C32" s="45">
        <v>0.18474</v>
      </c>
      <c r="D32" s="14">
        <v>-0.0413</v>
      </c>
      <c r="E32" s="53">
        <v>20.1904</v>
      </c>
      <c r="H32" s="62">
        <f>B32/C32</f>
        <v>0.46156760853090834</v>
      </c>
      <c r="I32" s="26">
        <f>C32-M32</f>
        <v>-44.515260000000005</v>
      </c>
      <c r="J32" s="26">
        <f>I32-B32</f>
        <v>-44.600530000000006</v>
      </c>
      <c r="K32" s="26">
        <f>D32-N32</f>
        <v>-150.0413</v>
      </c>
      <c r="L32" s="25">
        <v>4.9</v>
      </c>
      <c r="M32" s="13">
        <v>44.7</v>
      </c>
      <c r="N32" s="14">
        <v>150</v>
      </c>
    </row>
    <row r="33" spans="1:14" ht="26.25" customHeight="1" thickBot="1">
      <c r="A33" s="12" t="s">
        <v>172</v>
      </c>
      <c r="B33" s="45">
        <v>77.7232</v>
      </c>
      <c r="C33" s="45">
        <v>312.8</v>
      </c>
      <c r="D33" s="14">
        <v>0.0812</v>
      </c>
      <c r="E33" s="65">
        <v>9764.8</v>
      </c>
      <c r="H33" s="62">
        <f>B33/C33</f>
        <v>0.2484757033248082</v>
      </c>
      <c r="I33" s="26">
        <f>C33-M33</f>
        <v>-10494.2</v>
      </c>
      <c r="J33" s="26">
        <f>I33-B33</f>
        <v>-10571.923200000001</v>
      </c>
      <c r="K33" s="26">
        <f>D33-N33</f>
        <v>-24.518800000000002</v>
      </c>
      <c r="L33" s="27">
        <v>1215.1</v>
      </c>
      <c r="M33" s="27">
        <v>10807</v>
      </c>
      <c r="N33" s="14">
        <v>24.6</v>
      </c>
    </row>
    <row r="34" spans="1:14" ht="26.25" customHeight="1">
      <c r="A34" s="12" t="s">
        <v>173</v>
      </c>
      <c r="B34" s="45">
        <v>4.697</v>
      </c>
      <c r="C34" s="45">
        <v>9.8973</v>
      </c>
      <c r="D34" s="14">
        <v>0.5491</v>
      </c>
      <c r="E34" s="53">
        <v>25</v>
      </c>
      <c r="H34" s="62">
        <f>B34/C34</f>
        <v>0.4745738736827216</v>
      </c>
      <c r="K34" s="7">
        <f>D34-N34</f>
        <v>-90.7509</v>
      </c>
      <c r="L34" s="20">
        <v>5.3</v>
      </c>
      <c r="M34" s="25">
        <f>V35*1.5/1000</f>
        <v>0</v>
      </c>
      <c r="N34" s="14">
        <v>91.3</v>
      </c>
    </row>
    <row r="35" spans="1:14" ht="26.25" customHeight="1">
      <c r="A35" s="12" t="s">
        <v>119</v>
      </c>
      <c r="B35" s="25"/>
      <c r="C35" s="25"/>
      <c r="D35" s="14"/>
      <c r="L35" s="25"/>
      <c r="M35" s="25"/>
      <c r="N35" s="25"/>
    </row>
    <row r="36" spans="1:14" ht="26.25" customHeight="1">
      <c r="A36" s="12" t="s">
        <v>104</v>
      </c>
      <c r="B36" s="16">
        <v>1543.84</v>
      </c>
      <c r="C36" s="16">
        <v>3710.13</v>
      </c>
      <c r="D36" s="14">
        <v>-3.68</v>
      </c>
      <c r="H36" s="62">
        <f>B36/C36</f>
        <v>0.41611479921188743</v>
      </c>
      <c r="I36" s="33">
        <f>C36-M36</f>
        <v>-18499.87</v>
      </c>
      <c r="J36" s="33">
        <f>I36-B36</f>
        <v>-20043.71</v>
      </c>
      <c r="K36" s="26">
        <f>D36-N36</f>
        <v>-7.98</v>
      </c>
      <c r="L36" s="16">
        <v>2194</v>
      </c>
      <c r="M36" s="13">
        <v>22210</v>
      </c>
      <c r="N36" s="14">
        <v>4.3</v>
      </c>
    </row>
    <row r="37" spans="1:14" ht="26.25" customHeight="1">
      <c r="A37" s="12" t="s">
        <v>105</v>
      </c>
      <c r="B37" s="16">
        <v>104.9</v>
      </c>
      <c r="C37" s="20">
        <v>221.9</v>
      </c>
      <c r="D37" s="14">
        <v>-0.6</v>
      </c>
      <c r="H37" s="62">
        <f>B37/C37</f>
        <v>0.4727354664263182</v>
      </c>
      <c r="I37" s="33">
        <f>C37-M37</f>
        <v>-1040.1999999999998</v>
      </c>
      <c r="J37" s="33">
        <f>I37-B37</f>
        <v>-1145.1</v>
      </c>
      <c r="K37" s="26">
        <f>D37-N37</f>
        <v>-9.7</v>
      </c>
      <c r="L37" s="16">
        <v>125.4</v>
      </c>
      <c r="M37" s="20">
        <v>1262.1</v>
      </c>
      <c r="N37" s="14">
        <v>9.1</v>
      </c>
    </row>
    <row r="38" spans="1:14" ht="26.25" customHeight="1">
      <c r="A38" s="12" t="s">
        <v>106</v>
      </c>
      <c r="B38" s="44">
        <v>7.65</v>
      </c>
      <c r="C38" s="44">
        <v>16.64</v>
      </c>
      <c r="D38" s="15">
        <v>-9.5</v>
      </c>
      <c r="H38" s="62">
        <f>B38/C38</f>
        <v>0.4597355769230769</v>
      </c>
      <c r="I38" s="33">
        <f>C38-M38</f>
        <v>-85.16</v>
      </c>
      <c r="J38" s="33">
        <f>I38-B38</f>
        <v>-92.81</v>
      </c>
      <c r="K38" s="26">
        <f>D38-N38</f>
        <v>-15.3</v>
      </c>
      <c r="L38" s="20">
        <v>11.5</v>
      </c>
      <c r="M38" s="20">
        <v>101.8</v>
      </c>
      <c r="N38" s="20">
        <v>5.8</v>
      </c>
    </row>
    <row r="39" spans="1:14" ht="26.25" customHeight="1">
      <c r="A39" s="12" t="s">
        <v>8</v>
      </c>
      <c r="B39" s="25"/>
      <c r="C39" s="25"/>
      <c r="D39" s="14"/>
      <c r="L39" s="25"/>
      <c r="M39" s="25"/>
      <c r="N39" s="14"/>
    </row>
    <row r="40" spans="1:14" ht="26.25" customHeight="1">
      <c r="A40" s="12" t="s">
        <v>75</v>
      </c>
      <c r="B40" s="28"/>
      <c r="C40" s="16">
        <v>339544</v>
      </c>
      <c r="D40" s="14">
        <v>22.3</v>
      </c>
      <c r="L40" s="28"/>
      <c r="M40" s="16">
        <v>3027870</v>
      </c>
      <c r="N40" s="14">
        <v>22.2</v>
      </c>
    </row>
    <row r="41" spans="1:14" ht="26.25" customHeight="1">
      <c r="A41" s="12" t="s">
        <v>76</v>
      </c>
      <c r="B41" s="28"/>
      <c r="C41" s="16">
        <v>123864</v>
      </c>
      <c r="D41" s="14">
        <v>-11.9</v>
      </c>
      <c r="L41" s="28"/>
      <c r="M41" s="16">
        <v>822700</v>
      </c>
      <c r="N41" s="14">
        <v>3.2</v>
      </c>
    </row>
    <row r="42" spans="1:14" ht="26.25" customHeight="1">
      <c r="A42" s="12" t="s">
        <v>77</v>
      </c>
      <c r="B42" s="28"/>
      <c r="C42" s="16">
        <v>215680</v>
      </c>
      <c r="D42" s="14">
        <v>57.4</v>
      </c>
      <c r="L42" s="28"/>
      <c r="M42" s="16">
        <v>2205170</v>
      </c>
      <c r="N42" s="14">
        <v>31.3</v>
      </c>
    </row>
    <row r="43" spans="1:14" ht="26.25" customHeight="1">
      <c r="A43" s="12" t="s">
        <v>9</v>
      </c>
      <c r="B43" s="28"/>
      <c r="C43" s="16">
        <v>79139</v>
      </c>
      <c r="D43" s="14">
        <v>227.3</v>
      </c>
      <c r="L43" s="28"/>
      <c r="M43" s="16">
        <v>625799</v>
      </c>
      <c r="N43" s="14">
        <v>37.3</v>
      </c>
    </row>
    <row r="44" spans="1:14" ht="26.25" customHeight="1">
      <c r="A44" s="12" t="s">
        <v>150</v>
      </c>
      <c r="B44" s="28"/>
      <c r="C44" s="16">
        <v>639</v>
      </c>
      <c r="D44" s="14">
        <v>38.2</v>
      </c>
      <c r="L44" s="28"/>
      <c r="M44" s="16">
        <v>932</v>
      </c>
      <c r="N44" s="14">
        <v>25.3</v>
      </c>
    </row>
    <row r="45" spans="1:14" ht="26.25" customHeight="1">
      <c r="A45" s="12" t="s">
        <v>10</v>
      </c>
      <c r="B45" s="28"/>
      <c r="C45" s="16">
        <v>1028</v>
      </c>
      <c r="D45" s="14">
        <v>61.8</v>
      </c>
      <c r="L45" s="28"/>
      <c r="M45" s="16">
        <v>1227</v>
      </c>
      <c r="N45" s="14">
        <v>-9.3</v>
      </c>
    </row>
    <row r="46" spans="1:14" ht="39" customHeight="1">
      <c r="A46" s="12" t="s">
        <v>151</v>
      </c>
      <c r="B46" s="28"/>
      <c r="C46" s="16"/>
      <c r="D46" s="14"/>
      <c r="L46" s="28"/>
      <c r="M46" s="16"/>
      <c r="N46" s="14"/>
    </row>
    <row r="47" spans="1:14" ht="26.25" customHeight="1">
      <c r="A47" s="29" t="s">
        <v>80</v>
      </c>
      <c r="B47" s="28"/>
      <c r="C47" s="16">
        <v>250</v>
      </c>
      <c r="D47" s="30">
        <v>1462.5</v>
      </c>
      <c r="L47" s="28"/>
      <c r="M47" s="16">
        <v>10702</v>
      </c>
      <c r="N47" s="30">
        <v>65.5</v>
      </c>
    </row>
    <row r="48" spans="1:14" ht="26.25" customHeight="1">
      <c r="A48" s="29" t="s">
        <v>81</v>
      </c>
      <c r="B48" s="28"/>
      <c r="C48" s="16">
        <v>62705</v>
      </c>
      <c r="D48" s="14">
        <v>5.1</v>
      </c>
      <c r="L48" s="28"/>
      <c r="M48" s="16">
        <v>1035503</v>
      </c>
      <c r="N48" s="14">
        <v>16.2</v>
      </c>
    </row>
    <row r="49" spans="1:14" ht="26.25" customHeight="1">
      <c r="A49" s="29" t="s">
        <v>82</v>
      </c>
      <c r="B49" s="28"/>
      <c r="C49" s="16">
        <v>62184</v>
      </c>
      <c r="D49" s="14">
        <v>4.9</v>
      </c>
      <c r="L49" s="28"/>
      <c r="M49" s="16">
        <v>1006270</v>
      </c>
      <c r="N49" s="14">
        <v>13.7</v>
      </c>
    </row>
    <row r="50" spans="1:14" ht="26.25" customHeight="1">
      <c r="A50" s="29" t="s">
        <v>83</v>
      </c>
      <c r="B50" s="28"/>
      <c r="C50" s="16">
        <v>276589</v>
      </c>
      <c r="D50" s="14">
        <v>26.9</v>
      </c>
      <c r="L50" s="28"/>
      <c r="M50" s="16">
        <v>1981665</v>
      </c>
      <c r="N50" s="14">
        <v>25.5</v>
      </c>
    </row>
    <row r="51" spans="1:14" ht="26.25" customHeight="1">
      <c r="A51" s="29" t="s">
        <v>11</v>
      </c>
      <c r="B51" s="28"/>
      <c r="C51" s="25">
        <v>2.4</v>
      </c>
      <c r="D51" s="14">
        <v>90.9</v>
      </c>
      <c r="L51" s="28"/>
      <c r="M51" s="25">
        <v>26.8</v>
      </c>
      <c r="N51" s="14">
        <v>68.4</v>
      </c>
    </row>
    <row r="52" spans="1:4" ht="32.25" customHeight="1">
      <c r="A52" s="97" t="s">
        <v>155</v>
      </c>
      <c r="B52" s="98"/>
      <c r="C52" s="98"/>
      <c r="D52" s="98"/>
    </row>
    <row r="53" spans="1:14" ht="22.5" customHeight="1">
      <c r="A53" s="107" t="s">
        <v>67</v>
      </c>
      <c r="B53" s="93" t="s">
        <v>0</v>
      </c>
      <c r="C53" s="8" t="s">
        <v>1</v>
      </c>
      <c r="D53" s="9" t="s">
        <v>2</v>
      </c>
      <c r="L53" s="93" t="s">
        <v>0</v>
      </c>
      <c r="M53" s="8" t="s">
        <v>1</v>
      </c>
      <c r="N53" s="9" t="s">
        <v>2</v>
      </c>
    </row>
    <row r="54" spans="1:14" ht="22.5" customHeight="1">
      <c r="A54" s="108"/>
      <c r="B54" s="94"/>
      <c r="C54" s="10" t="s">
        <v>68</v>
      </c>
      <c r="D54" s="11" t="s">
        <v>69</v>
      </c>
      <c r="L54" s="94"/>
      <c r="M54" s="10" t="s">
        <v>68</v>
      </c>
      <c r="N54" s="11" t="s">
        <v>69</v>
      </c>
    </row>
    <row r="55" spans="1:14" ht="25.5" customHeight="1">
      <c r="A55" s="12" t="s">
        <v>12</v>
      </c>
      <c r="B55" s="13"/>
      <c r="C55" s="13"/>
      <c r="D55" s="14"/>
      <c r="L55" s="13"/>
      <c r="M55" s="13"/>
      <c r="N55" s="14"/>
    </row>
    <row r="56" spans="1:3" ht="42.75" customHeight="1">
      <c r="A56" s="12" t="s">
        <v>171</v>
      </c>
      <c r="B56" s="28"/>
      <c r="C56" s="28"/>
    </row>
    <row r="57" spans="1:14" ht="25.5" customHeight="1">
      <c r="A57" s="12" t="s">
        <v>13</v>
      </c>
      <c r="B57" s="27">
        <v>113778.6</v>
      </c>
      <c r="C57" s="27">
        <v>298782.9</v>
      </c>
      <c r="D57" s="21">
        <v>13.4</v>
      </c>
      <c r="H57" s="62">
        <f aca="true" t="shared" si="4" ref="H57:H62">B57/C57</f>
        <v>0.3808069337301432</v>
      </c>
      <c r="I57" s="63">
        <f aca="true" t="shared" si="5" ref="I57:I62">C57-M57</f>
        <v>-1128870.4</v>
      </c>
      <c r="J57" s="63">
        <f aca="true" t="shared" si="6" ref="J57:J62">I57-B57</f>
        <v>-1242649</v>
      </c>
      <c r="K57" s="7">
        <f aca="true" t="shared" si="7" ref="K57:K62">D57-N57</f>
        <v>3</v>
      </c>
      <c r="L57" s="27">
        <v>148708.5</v>
      </c>
      <c r="M57" s="27">
        <v>1427653.3</v>
      </c>
      <c r="N57" s="13">
        <v>10.4</v>
      </c>
    </row>
    <row r="58" spans="1:14" ht="25.5" customHeight="1">
      <c r="A58" s="12" t="s">
        <v>168</v>
      </c>
      <c r="B58" s="27"/>
      <c r="C58" s="27"/>
      <c r="D58" s="21"/>
      <c r="H58" s="62" t="e">
        <f t="shared" si="4"/>
        <v>#DIV/0!</v>
      </c>
      <c r="I58" s="63">
        <f t="shared" si="5"/>
        <v>-41185.6</v>
      </c>
      <c r="J58" s="63">
        <f t="shared" si="6"/>
        <v>-41185.6</v>
      </c>
      <c r="K58" s="7">
        <f t="shared" si="7"/>
        <v>-38.4</v>
      </c>
      <c r="L58" s="27">
        <v>10184.4</v>
      </c>
      <c r="M58" s="27">
        <v>41185.6</v>
      </c>
      <c r="N58" s="13">
        <v>38.4</v>
      </c>
    </row>
    <row r="59" spans="1:14" ht="25.5" customHeight="1">
      <c r="A59" s="12" t="s">
        <v>169</v>
      </c>
      <c r="B59" s="27">
        <v>4100.6</v>
      </c>
      <c r="C59" s="27">
        <v>9896.8</v>
      </c>
      <c r="D59" s="21">
        <v>28.3</v>
      </c>
      <c r="H59" s="62">
        <f t="shared" si="4"/>
        <v>0.41433594697275894</v>
      </c>
      <c r="I59" s="63">
        <f t="shared" si="5"/>
        <v>-1329378.9</v>
      </c>
      <c r="J59" s="63">
        <f t="shared" si="6"/>
        <v>-1333479.5</v>
      </c>
      <c r="K59" s="7">
        <f t="shared" si="7"/>
        <v>18.5</v>
      </c>
      <c r="L59" s="27">
        <v>133158.7</v>
      </c>
      <c r="M59" s="27">
        <v>1339275.7</v>
      </c>
      <c r="N59" s="13">
        <v>9.8</v>
      </c>
    </row>
    <row r="60" spans="1:14" ht="25.5" customHeight="1">
      <c r="A60" s="12" t="s">
        <v>170</v>
      </c>
      <c r="B60" s="27">
        <v>109678</v>
      </c>
      <c r="C60" s="27">
        <v>288886</v>
      </c>
      <c r="D60" s="21">
        <v>12.9</v>
      </c>
      <c r="H60" s="62">
        <f t="shared" si="4"/>
        <v>0.37965841196873507</v>
      </c>
      <c r="I60" s="63">
        <f t="shared" si="5"/>
        <v>265260.1</v>
      </c>
      <c r="J60" s="63">
        <f t="shared" si="6"/>
        <v>155582.09999999998</v>
      </c>
      <c r="K60" s="7">
        <f t="shared" si="7"/>
        <v>6.1000000000000005</v>
      </c>
      <c r="L60" s="27">
        <v>3014</v>
      </c>
      <c r="M60" s="27">
        <v>23625.9</v>
      </c>
      <c r="N60" s="13">
        <v>6.8</v>
      </c>
    </row>
    <row r="61" spans="1:14" ht="25.5" customHeight="1">
      <c r="A61" s="12" t="s">
        <v>85</v>
      </c>
      <c r="B61" s="13">
        <v>702536</v>
      </c>
      <c r="C61" s="13">
        <v>2106996</v>
      </c>
      <c r="D61" s="14">
        <v>15.8</v>
      </c>
      <c r="H61" s="62">
        <f t="shared" si="4"/>
        <v>0.33343015364053846</v>
      </c>
      <c r="I61" s="63">
        <f t="shared" si="5"/>
        <v>-6057163</v>
      </c>
      <c r="J61" s="63">
        <f t="shared" si="6"/>
        <v>-6759699</v>
      </c>
      <c r="K61" s="7">
        <f t="shared" si="7"/>
        <v>-16.999999999999996</v>
      </c>
      <c r="L61" s="13">
        <v>1012752</v>
      </c>
      <c r="M61" s="13">
        <v>8164159</v>
      </c>
      <c r="N61" s="14">
        <v>32.8</v>
      </c>
    </row>
    <row r="62" spans="1:14" ht="25.5" customHeight="1">
      <c r="A62" s="12" t="s">
        <v>14</v>
      </c>
      <c r="B62" s="13">
        <v>437221</v>
      </c>
      <c r="C62" s="13">
        <v>1564703</v>
      </c>
      <c r="D62" s="14">
        <v>10</v>
      </c>
      <c r="H62" s="62">
        <f t="shared" si="4"/>
        <v>0.2794274696220305</v>
      </c>
      <c r="I62" s="63">
        <f t="shared" si="5"/>
        <v>-5003954</v>
      </c>
      <c r="J62" s="63">
        <f t="shared" si="6"/>
        <v>-5441175</v>
      </c>
      <c r="K62" s="7">
        <f t="shared" si="7"/>
        <v>-32.6</v>
      </c>
      <c r="L62" s="13">
        <v>801179</v>
      </c>
      <c r="M62" s="13">
        <v>6568657</v>
      </c>
      <c r="N62" s="14">
        <v>42.6</v>
      </c>
    </row>
    <row r="63" spans="1:14" ht="25.5" customHeight="1">
      <c r="A63" s="48" t="s">
        <v>125</v>
      </c>
      <c r="B63" s="13"/>
      <c r="C63" s="13"/>
      <c r="D63" s="14"/>
      <c r="L63" s="13"/>
      <c r="M63" s="13"/>
      <c r="N63" s="14"/>
    </row>
    <row r="64" spans="1:14" ht="25.5" customHeight="1">
      <c r="A64" s="12" t="s">
        <v>86</v>
      </c>
      <c r="B64" s="13">
        <v>347413</v>
      </c>
      <c r="C64" s="13">
        <v>347413</v>
      </c>
      <c r="D64" s="21">
        <v>63.6</v>
      </c>
      <c r="H64" s="62">
        <f>B64/C64</f>
        <v>1</v>
      </c>
      <c r="I64" s="7">
        <f>C64-M64</f>
        <v>-1408138</v>
      </c>
      <c r="J64" s="7">
        <f>I64-B64</f>
        <v>-1755551</v>
      </c>
      <c r="K64" s="7">
        <f>D64-N64</f>
        <v>42.5</v>
      </c>
      <c r="L64" s="13" t="e">
        <f>M64-9月!#REF!</f>
        <v>#REF!</v>
      </c>
      <c r="M64" s="13">
        <v>1755551</v>
      </c>
      <c r="N64" s="13">
        <v>21.1</v>
      </c>
    </row>
    <row r="65" spans="1:14" ht="25.5" customHeight="1">
      <c r="A65" s="12" t="s">
        <v>87</v>
      </c>
      <c r="B65" s="13">
        <v>344704</v>
      </c>
      <c r="C65" s="13">
        <v>344704</v>
      </c>
      <c r="D65" s="21">
        <v>65.8</v>
      </c>
      <c r="H65" s="62">
        <f>B65/C65</f>
        <v>1</v>
      </c>
      <c r="I65" s="7">
        <f>C65-M65</f>
        <v>-1373295</v>
      </c>
      <c r="J65" s="7">
        <f>I65-B65</f>
        <v>-1717999</v>
      </c>
      <c r="K65" s="7">
        <f>D65-N65</f>
        <v>45</v>
      </c>
      <c r="L65" s="13" t="e">
        <f>M65-9月!#REF!</f>
        <v>#REF!</v>
      </c>
      <c r="M65" s="13">
        <v>1717999</v>
      </c>
      <c r="N65" s="13">
        <v>20.8</v>
      </c>
    </row>
    <row r="66" spans="1:14" ht="25.5" customHeight="1">
      <c r="A66" s="12" t="s">
        <v>88</v>
      </c>
      <c r="B66" s="13"/>
      <c r="C66" s="13">
        <v>55.7</v>
      </c>
      <c r="D66" s="15">
        <v>-953</v>
      </c>
      <c r="H66" s="62">
        <f>B66/C66</f>
        <v>0</v>
      </c>
      <c r="I66" s="7">
        <f>C66-M66</f>
        <v>-6833.900000000001</v>
      </c>
      <c r="J66" s="7">
        <f>I66-B66</f>
        <v>-6833.900000000001</v>
      </c>
      <c r="K66" s="7">
        <f>D66-N66</f>
        <v>-981</v>
      </c>
      <c r="L66" s="13" t="e">
        <f>M66-9月!#REF!</f>
        <v>#REF!</v>
      </c>
      <c r="M66" s="13">
        <v>6889.6</v>
      </c>
      <c r="N66" s="20">
        <v>28</v>
      </c>
    </row>
    <row r="67" spans="1:14" ht="25.5" customHeight="1">
      <c r="A67" s="12" t="s">
        <v>89</v>
      </c>
      <c r="B67" s="13"/>
      <c r="C67" s="16">
        <v>2605</v>
      </c>
      <c r="D67" s="21">
        <v>528.5</v>
      </c>
      <c r="H67" s="62">
        <f>B67/C67</f>
        <v>0</v>
      </c>
      <c r="I67" s="7">
        <f>C67-M67</f>
        <v>672</v>
      </c>
      <c r="J67" s="7">
        <f>I67-B67</f>
        <v>672</v>
      </c>
      <c r="K67" s="7">
        <f>D67-N67</f>
        <v>528.6</v>
      </c>
      <c r="L67" s="27" t="e">
        <f>M67-9月!#REF!</f>
        <v>#REF!</v>
      </c>
      <c r="M67" s="13">
        <v>1933</v>
      </c>
      <c r="N67" s="13">
        <v>-0.1</v>
      </c>
    </row>
    <row r="68" spans="1:14" ht="25.5" customHeight="1">
      <c r="A68" s="12" t="s">
        <v>15</v>
      </c>
      <c r="B68" s="13">
        <v>2</v>
      </c>
      <c r="C68" s="13">
        <v>5</v>
      </c>
      <c r="D68" s="14">
        <v>-44.4</v>
      </c>
      <c r="H68" s="62">
        <f>B68/C68</f>
        <v>0.4</v>
      </c>
      <c r="I68" s="7">
        <f>C68-M68</f>
        <v>-28</v>
      </c>
      <c r="J68" s="7">
        <f>I68-B68</f>
        <v>-30</v>
      </c>
      <c r="K68" s="7">
        <f>D68-N68</f>
        <v>-87.9</v>
      </c>
      <c r="L68" s="13" t="e">
        <f>M68-9月!#REF!</f>
        <v>#REF!</v>
      </c>
      <c r="M68" s="13">
        <v>33</v>
      </c>
      <c r="N68" s="14">
        <v>43.5</v>
      </c>
    </row>
    <row r="69" spans="1:14" ht="25.5" customHeight="1">
      <c r="A69" s="12" t="s">
        <v>120</v>
      </c>
      <c r="B69" s="13"/>
      <c r="C69" s="13"/>
      <c r="D69" s="14"/>
      <c r="L69" s="13"/>
      <c r="M69" s="13"/>
      <c r="N69" s="14"/>
    </row>
    <row r="70" spans="1:14" ht="25.5" customHeight="1">
      <c r="A70" s="12" t="s">
        <v>16</v>
      </c>
      <c r="B70" s="13">
        <v>2216</v>
      </c>
      <c r="C70" s="13">
        <v>5204</v>
      </c>
      <c r="D70" s="14">
        <v>11</v>
      </c>
      <c r="H70" s="62">
        <f>B70/C70</f>
        <v>0.425826287471176</v>
      </c>
      <c r="I70" s="7">
        <f>C70-M70</f>
        <v>-19814</v>
      </c>
      <c r="J70" s="7">
        <f>I70-B70</f>
        <v>-22030</v>
      </c>
      <c r="K70" s="26">
        <f>D70-N70</f>
        <v>-17</v>
      </c>
      <c r="L70" s="13">
        <v>2331</v>
      </c>
      <c r="M70" s="13">
        <v>25018</v>
      </c>
      <c r="N70" s="14">
        <v>28</v>
      </c>
    </row>
    <row r="71" spans="1:14" ht="25.5" customHeight="1">
      <c r="A71" s="12" t="s">
        <v>107</v>
      </c>
      <c r="B71" s="27">
        <v>6404.3</v>
      </c>
      <c r="C71" s="13">
        <v>12684.5</v>
      </c>
      <c r="D71" s="14">
        <v>-2.51</v>
      </c>
      <c r="H71" s="62">
        <f>B71/C71</f>
        <v>0.5048917970751705</v>
      </c>
      <c r="I71" s="7">
        <f>C71-M71</f>
        <v>-53984.5</v>
      </c>
      <c r="J71" s="7">
        <f>I71-B71</f>
        <v>-60388.8</v>
      </c>
      <c r="K71" s="7">
        <f>D71-N71</f>
        <v>-6.21</v>
      </c>
      <c r="L71" s="27">
        <v>6653.1</v>
      </c>
      <c r="M71" s="13">
        <v>66669</v>
      </c>
      <c r="N71" s="14">
        <v>3.7</v>
      </c>
    </row>
    <row r="72" spans="1:14" ht="25.5" customHeight="1">
      <c r="A72" s="12" t="s">
        <v>17</v>
      </c>
      <c r="B72" s="28"/>
      <c r="D72" s="14"/>
      <c r="L72" s="13"/>
      <c r="M72" s="13"/>
      <c r="N72" s="14"/>
    </row>
    <row r="73" spans="1:14" s="56" customFormat="1" ht="25.5" customHeight="1">
      <c r="A73" s="12" t="s">
        <v>121</v>
      </c>
      <c r="B73" s="13">
        <v>104840</v>
      </c>
      <c r="C73" s="13">
        <v>234543</v>
      </c>
      <c r="D73" s="21">
        <v>6.4</v>
      </c>
      <c r="E73" s="55"/>
      <c r="H73" s="62">
        <f aca="true" t="shared" si="8" ref="H73:H80">B73/C73</f>
        <v>0.44699692593682183</v>
      </c>
      <c r="I73" s="56">
        <f>C73-M73</f>
        <v>-817110</v>
      </c>
      <c r="J73" s="56">
        <f>I73-B73</f>
        <v>-921950</v>
      </c>
      <c r="K73" s="56">
        <f>D73-N73</f>
        <v>-3.0999999999999996</v>
      </c>
      <c r="L73" s="42" t="e">
        <f>M73-9月!#REF!</f>
        <v>#REF!</v>
      </c>
      <c r="M73" s="13">
        <v>1051653</v>
      </c>
      <c r="N73" s="13">
        <v>9.5</v>
      </c>
    </row>
    <row r="74" spans="1:14" s="56" customFormat="1" ht="25.5" customHeight="1">
      <c r="A74" s="12" t="s">
        <v>61</v>
      </c>
      <c r="B74" s="13">
        <v>67842</v>
      </c>
      <c r="C74" s="13">
        <v>142343</v>
      </c>
      <c r="D74" s="21">
        <v>9.1</v>
      </c>
      <c r="E74" s="55"/>
      <c r="H74" s="62">
        <f t="shared" si="8"/>
        <v>0.47660931693163694</v>
      </c>
      <c r="I74" s="56">
        <f aca="true" t="shared" si="9" ref="I74:I80">C74-M74</f>
        <v>-476923</v>
      </c>
      <c r="J74" s="56">
        <f aca="true" t="shared" si="10" ref="J74:J80">I74-B74</f>
        <v>-544765</v>
      </c>
      <c r="K74" s="56">
        <f aca="true" t="shared" si="11" ref="K74:K80">D74-N74</f>
        <v>-2.4000000000000004</v>
      </c>
      <c r="L74" s="42" t="e">
        <f>M74-9月!#REF!</f>
        <v>#REF!</v>
      </c>
      <c r="M74" s="13">
        <v>619266</v>
      </c>
      <c r="N74" s="13">
        <v>11.5</v>
      </c>
    </row>
    <row r="75" spans="1:14" ht="25.5" customHeight="1">
      <c r="A75" s="12" t="s">
        <v>90</v>
      </c>
      <c r="B75" s="13">
        <v>64109</v>
      </c>
      <c r="C75" s="13">
        <v>133386</v>
      </c>
      <c r="D75" s="14">
        <v>10.5</v>
      </c>
      <c r="H75" s="62">
        <f t="shared" si="8"/>
        <v>0.4806276520774294</v>
      </c>
      <c r="I75" s="56">
        <f t="shared" si="9"/>
        <v>-460988</v>
      </c>
      <c r="J75" s="56">
        <f t="shared" si="10"/>
        <v>-525097</v>
      </c>
      <c r="K75" s="56">
        <f t="shared" si="11"/>
        <v>-2.6999999999999993</v>
      </c>
      <c r="L75" s="42" t="e">
        <f>M75-9月!#REF!</f>
        <v>#REF!</v>
      </c>
      <c r="M75" s="13">
        <v>594374</v>
      </c>
      <c r="N75" s="14">
        <v>13.2</v>
      </c>
    </row>
    <row r="76" spans="1:14" ht="25.5" customHeight="1">
      <c r="A76" s="12" t="s">
        <v>18</v>
      </c>
      <c r="B76" s="13">
        <v>3733</v>
      </c>
      <c r="C76" s="13">
        <v>8957</v>
      </c>
      <c r="D76" s="14">
        <v>-7.7</v>
      </c>
      <c r="H76" s="62">
        <f t="shared" si="8"/>
        <v>0.4167690074801831</v>
      </c>
      <c r="I76" s="56">
        <f t="shared" si="9"/>
        <v>-15935</v>
      </c>
      <c r="J76" s="56">
        <f t="shared" si="10"/>
        <v>-19668</v>
      </c>
      <c r="K76" s="56">
        <f t="shared" si="11"/>
        <v>9.2</v>
      </c>
      <c r="L76" s="42" t="e">
        <f>M76-9月!#REF!</f>
        <v>#REF!</v>
      </c>
      <c r="M76" s="13">
        <v>24892</v>
      </c>
      <c r="N76" s="14">
        <v>-16.9</v>
      </c>
    </row>
    <row r="77" spans="1:14" ht="25.5" customHeight="1">
      <c r="A77" s="12" t="s">
        <v>122</v>
      </c>
      <c r="B77" s="13">
        <v>105263</v>
      </c>
      <c r="C77" s="13">
        <v>139261</v>
      </c>
      <c r="D77" s="21">
        <v>17.6</v>
      </c>
      <c r="H77" s="62">
        <f t="shared" si="8"/>
        <v>0.7558684771759502</v>
      </c>
      <c r="I77" s="56">
        <f t="shared" si="9"/>
        <v>-379551</v>
      </c>
      <c r="J77" s="56">
        <f t="shared" si="10"/>
        <v>-484814</v>
      </c>
      <c r="K77" s="56">
        <f t="shared" si="11"/>
        <v>11.900000000000002</v>
      </c>
      <c r="L77" s="42" t="e">
        <f>M77-9月!#REF!</f>
        <v>#REF!</v>
      </c>
      <c r="M77" s="13">
        <v>518812</v>
      </c>
      <c r="N77" s="14">
        <v>5.7</v>
      </c>
    </row>
    <row r="78" spans="1:14" ht="25.5" customHeight="1">
      <c r="A78" s="12" t="s">
        <v>142</v>
      </c>
      <c r="B78" s="13">
        <v>14827</v>
      </c>
      <c r="C78" s="13">
        <v>18531</v>
      </c>
      <c r="D78" s="14">
        <v>-21.8</v>
      </c>
      <c r="H78" s="62">
        <f t="shared" si="8"/>
        <v>0.8001187199827317</v>
      </c>
      <c r="I78" s="56">
        <f t="shared" si="9"/>
        <v>-62500</v>
      </c>
      <c r="J78" s="56">
        <f t="shared" si="10"/>
        <v>-77327</v>
      </c>
      <c r="K78" s="56">
        <f t="shared" si="11"/>
        <v>-7.9</v>
      </c>
      <c r="L78" s="42" t="e">
        <f>M78-9月!#REF!</f>
        <v>#REF!</v>
      </c>
      <c r="M78" s="13">
        <v>81031</v>
      </c>
      <c r="N78" s="14">
        <v>-13.9</v>
      </c>
    </row>
    <row r="79" spans="1:14" ht="25.5" customHeight="1">
      <c r="A79" s="12" t="s">
        <v>91</v>
      </c>
      <c r="B79" s="13">
        <v>31546</v>
      </c>
      <c r="C79" s="13">
        <v>42121</v>
      </c>
      <c r="D79" s="14">
        <v>36</v>
      </c>
      <c r="H79" s="62">
        <f t="shared" si="8"/>
        <v>0.748937584577764</v>
      </c>
      <c r="I79" s="56">
        <f t="shared" si="9"/>
        <v>-73208</v>
      </c>
      <c r="J79" s="56">
        <f t="shared" si="10"/>
        <v>-104754</v>
      </c>
      <c r="K79" s="56">
        <f t="shared" si="11"/>
        <v>16.9</v>
      </c>
      <c r="L79" s="42" t="e">
        <f>M79-9月!#REF!</f>
        <v>#REF!</v>
      </c>
      <c r="M79" s="13">
        <v>115329</v>
      </c>
      <c r="N79" s="14">
        <v>19.1</v>
      </c>
    </row>
    <row r="80" spans="1:14" ht="25.5" customHeight="1">
      <c r="A80" s="12" t="s">
        <v>92</v>
      </c>
      <c r="B80" s="13">
        <v>13377</v>
      </c>
      <c r="C80" s="13">
        <v>15674</v>
      </c>
      <c r="D80" s="14">
        <v>72.3</v>
      </c>
      <c r="H80" s="62">
        <f t="shared" si="8"/>
        <v>0.8534515758581089</v>
      </c>
      <c r="I80" s="56">
        <f t="shared" si="9"/>
        <v>-7086</v>
      </c>
      <c r="J80" s="56">
        <f t="shared" si="10"/>
        <v>-20463</v>
      </c>
      <c r="K80" s="56">
        <f t="shared" si="11"/>
        <v>69</v>
      </c>
      <c r="L80" s="42" t="e">
        <f>M80-9月!#REF!</f>
        <v>#REF!</v>
      </c>
      <c r="M80" s="13">
        <v>22760</v>
      </c>
      <c r="N80" s="14">
        <v>3.3</v>
      </c>
    </row>
    <row r="81" spans="1:4" ht="32.25" customHeight="1">
      <c r="A81" s="97" t="s">
        <v>156</v>
      </c>
      <c r="B81" s="98"/>
      <c r="C81" s="98"/>
      <c r="D81" s="98"/>
    </row>
    <row r="82" spans="1:14" ht="23.25" customHeight="1">
      <c r="A82" s="107" t="s">
        <v>67</v>
      </c>
      <c r="B82" s="93" t="s">
        <v>0</v>
      </c>
      <c r="C82" s="8" t="s">
        <v>1</v>
      </c>
      <c r="D82" s="95" t="s">
        <v>19</v>
      </c>
      <c r="L82" s="93" t="s">
        <v>0</v>
      </c>
      <c r="M82" s="8" t="s">
        <v>1</v>
      </c>
      <c r="N82" s="95" t="s">
        <v>19</v>
      </c>
    </row>
    <row r="83" spans="1:14" ht="23.25" customHeight="1">
      <c r="A83" s="108"/>
      <c r="B83" s="94"/>
      <c r="C83" s="10" t="s">
        <v>68</v>
      </c>
      <c r="D83" s="96"/>
      <c r="L83" s="94"/>
      <c r="M83" s="10" t="s">
        <v>68</v>
      </c>
      <c r="N83" s="96"/>
    </row>
    <row r="84" spans="1:14" ht="27.75" customHeight="1">
      <c r="A84" s="12" t="s">
        <v>93</v>
      </c>
      <c r="B84" s="13">
        <v>23063005</v>
      </c>
      <c r="C84" s="13"/>
      <c r="D84" s="21">
        <v>-916163</v>
      </c>
      <c r="L84" s="13"/>
      <c r="M84" s="13">
        <v>23570460</v>
      </c>
      <c r="N84" s="21">
        <v>943363</v>
      </c>
    </row>
    <row r="85" spans="1:14" ht="27.75" customHeight="1">
      <c r="A85" s="12" t="s">
        <v>157</v>
      </c>
      <c r="B85" s="13">
        <v>11223006</v>
      </c>
      <c r="C85" s="13"/>
      <c r="D85" s="21">
        <v>-826425</v>
      </c>
      <c r="L85" s="13"/>
      <c r="M85" s="13">
        <v>10286084</v>
      </c>
      <c r="N85" s="21">
        <v>527514</v>
      </c>
    </row>
    <row r="86" spans="1:14" ht="27.75" customHeight="1">
      <c r="A86" s="12" t="s">
        <v>158</v>
      </c>
      <c r="B86" s="13">
        <v>8074474</v>
      </c>
      <c r="C86" s="13"/>
      <c r="D86" s="21">
        <v>-130422</v>
      </c>
      <c r="L86" s="13"/>
      <c r="M86" s="13">
        <v>11999998</v>
      </c>
      <c r="N86" s="21">
        <v>-90573</v>
      </c>
    </row>
    <row r="87" spans="1:14" ht="27.75" customHeight="1">
      <c r="A87" s="12" t="s">
        <v>94</v>
      </c>
      <c r="B87" s="13">
        <v>19964998</v>
      </c>
      <c r="C87" s="13"/>
      <c r="D87" s="21">
        <v>496298</v>
      </c>
      <c r="L87" s="13"/>
      <c r="M87" s="13">
        <v>11415000</v>
      </c>
      <c r="N87" s="21">
        <v>-212876</v>
      </c>
    </row>
    <row r="88" spans="1:14" ht="27.75" customHeight="1">
      <c r="A88" s="12" t="s">
        <v>159</v>
      </c>
      <c r="B88" s="13">
        <v>6920253</v>
      </c>
      <c r="C88" s="13"/>
      <c r="D88" s="21">
        <v>270718</v>
      </c>
      <c r="E88" s="54"/>
      <c r="L88" s="13"/>
      <c r="M88" s="13">
        <v>19179872</v>
      </c>
      <c r="N88" s="21">
        <v>1399219</v>
      </c>
    </row>
    <row r="89" spans="1:14" ht="27.75" customHeight="1">
      <c r="A89" s="12" t="s">
        <v>161</v>
      </c>
      <c r="B89" s="13">
        <v>5447791</v>
      </c>
      <c r="C89" s="13"/>
      <c r="D89" s="21">
        <v>159079</v>
      </c>
      <c r="L89" s="13"/>
      <c r="M89" s="13">
        <v>15967571</v>
      </c>
      <c r="N89" s="21">
        <v>635588</v>
      </c>
    </row>
    <row r="90" spans="1:14" ht="27.75" customHeight="1">
      <c r="A90" s="12" t="s">
        <v>162</v>
      </c>
      <c r="B90" s="13">
        <v>1472462</v>
      </c>
      <c r="C90" s="13"/>
      <c r="D90" s="21">
        <v>111639</v>
      </c>
      <c r="L90" s="13"/>
      <c r="M90" s="13">
        <v>5316528</v>
      </c>
      <c r="N90" s="21">
        <v>345923</v>
      </c>
    </row>
    <row r="91" spans="1:14" ht="27.75" customHeight="1">
      <c r="A91" s="12" t="s">
        <v>160</v>
      </c>
      <c r="B91" s="13">
        <v>13041947</v>
      </c>
      <c r="C91" s="13"/>
      <c r="D91" s="21">
        <v>225271</v>
      </c>
      <c r="L91" s="13"/>
      <c r="M91" s="13">
        <v>373074</v>
      </c>
      <c r="N91" s="21">
        <v>-53551</v>
      </c>
    </row>
    <row r="92" spans="1:14" ht="27.75" customHeight="1">
      <c r="A92" s="12" t="s">
        <v>163</v>
      </c>
      <c r="B92" s="13">
        <v>10742003</v>
      </c>
      <c r="C92" s="13"/>
      <c r="D92" s="21">
        <v>187715</v>
      </c>
      <c r="L92" s="13"/>
      <c r="M92" s="13">
        <v>10130325</v>
      </c>
      <c r="N92" s="21">
        <v>395475</v>
      </c>
    </row>
    <row r="93" spans="1:14" ht="27.75" customHeight="1">
      <c r="A93" s="12" t="s">
        <v>164</v>
      </c>
      <c r="B93" s="13">
        <v>1769781</v>
      </c>
      <c r="C93" s="13"/>
      <c r="D93" s="21">
        <v>109198</v>
      </c>
      <c r="L93" s="13"/>
      <c r="M93" s="13">
        <v>10126258</v>
      </c>
      <c r="N93" s="21">
        <v>392020</v>
      </c>
    </row>
    <row r="94" spans="1:14" ht="27.75" customHeight="1">
      <c r="A94" s="12" t="s">
        <v>165</v>
      </c>
      <c r="B94" s="13">
        <v>392336</v>
      </c>
      <c r="C94" s="13"/>
      <c r="D94" s="21">
        <v>-139797</v>
      </c>
      <c r="L94" s="13"/>
      <c r="M94" s="13">
        <v>4067</v>
      </c>
      <c r="N94" s="21">
        <v>3455</v>
      </c>
    </row>
    <row r="95" spans="1:14" ht="27.75" customHeight="1">
      <c r="A95" s="12" t="s">
        <v>166</v>
      </c>
      <c r="B95" s="13">
        <v>0</v>
      </c>
      <c r="C95" s="13"/>
      <c r="D95" s="21">
        <v>0</v>
      </c>
      <c r="L95" s="13"/>
      <c r="M95" s="13">
        <v>2762810</v>
      </c>
      <c r="N95" s="21">
        <v>719204</v>
      </c>
    </row>
    <row r="96" spans="1:14" ht="27.75" customHeight="1">
      <c r="A96" s="12" t="s">
        <v>167</v>
      </c>
      <c r="B96" s="13">
        <v>137826</v>
      </c>
      <c r="C96" s="13"/>
      <c r="D96" s="21">
        <v>68154</v>
      </c>
      <c r="L96" s="13"/>
      <c r="M96" s="13">
        <v>1211645</v>
      </c>
      <c r="N96" s="21">
        <v>222812</v>
      </c>
    </row>
    <row r="97" spans="1:14" ht="27.75" customHeight="1">
      <c r="A97" s="12" t="s">
        <v>32</v>
      </c>
      <c r="B97" s="13"/>
      <c r="C97" s="13"/>
      <c r="D97" s="21"/>
      <c r="L97" s="13"/>
      <c r="M97" s="13"/>
      <c r="N97" s="21"/>
    </row>
    <row r="98" spans="1:14" ht="27.75" customHeight="1">
      <c r="A98" s="12" t="s">
        <v>33</v>
      </c>
      <c r="B98" s="61">
        <v>31902.74</v>
      </c>
      <c r="C98" s="16">
        <v>97041.03</v>
      </c>
      <c r="D98" s="15">
        <v>12.17</v>
      </c>
      <c r="H98" s="62">
        <f aca="true" t="shared" si="12" ref="H98:H107">B98/C98</f>
        <v>0.3287551667578137</v>
      </c>
      <c r="I98" s="33">
        <f>C98-M98</f>
        <v>-517720.97</v>
      </c>
      <c r="J98" s="33">
        <f>I98-B98</f>
        <v>-549623.71</v>
      </c>
      <c r="K98" s="64">
        <f>D98-N98</f>
        <v>12.37</v>
      </c>
      <c r="L98" s="49">
        <v>58053.88</v>
      </c>
      <c r="M98" s="16">
        <v>614762</v>
      </c>
      <c r="N98" s="15">
        <v>-0.2</v>
      </c>
    </row>
    <row r="99" spans="1:14" ht="27.75" customHeight="1">
      <c r="A99" s="12" t="s">
        <v>34</v>
      </c>
      <c r="B99" s="61">
        <v>242.09</v>
      </c>
      <c r="C99" s="16">
        <v>511.37</v>
      </c>
      <c r="D99" s="15">
        <v>9.21</v>
      </c>
      <c r="H99" s="62">
        <f t="shared" si="12"/>
        <v>0.4734145530633397</v>
      </c>
      <c r="I99" s="33">
        <f aca="true" t="shared" si="13" ref="I99:I107">C99-M99</f>
        <v>-1927.63</v>
      </c>
      <c r="J99" s="33">
        <f aca="true" t="shared" si="14" ref="J99:J107">I99-B99</f>
        <v>-2169.7200000000003</v>
      </c>
      <c r="K99" s="64">
        <f aca="true" t="shared" si="15" ref="K99:K107">D99-N99</f>
        <v>18.810000000000002</v>
      </c>
      <c r="L99" s="49">
        <v>225.27</v>
      </c>
      <c r="M99" s="16">
        <v>2439</v>
      </c>
      <c r="N99" s="15">
        <v>-9.6</v>
      </c>
    </row>
    <row r="100" spans="1:14" ht="27.75" customHeight="1">
      <c r="A100" s="12" t="s">
        <v>35</v>
      </c>
      <c r="B100" s="61">
        <v>4039.75</v>
      </c>
      <c r="C100" s="16">
        <v>41963.5</v>
      </c>
      <c r="D100" s="15">
        <v>-1.48</v>
      </c>
      <c r="H100" s="62">
        <f t="shared" si="12"/>
        <v>0.09626818544687646</v>
      </c>
      <c r="I100" s="33">
        <f t="shared" si="13"/>
        <v>-343750.5</v>
      </c>
      <c r="J100" s="33">
        <f t="shared" si="14"/>
        <v>-347790.25</v>
      </c>
      <c r="K100" s="64">
        <f t="shared" si="15"/>
        <v>-1.88</v>
      </c>
      <c r="L100" s="49">
        <v>37646.21</v>
      </c>
      <c r="M100" s="16">
        <v>385714</v>
      </c>
      <c r="N100" s="15">
        <v>0.4</v>
      </c>
    </row>
    <row r="101" spans="1:14" ht="27.75" customHeight="1">
      <c r="A101" s="12" t="s">
        <v>36</v>
      </c>
      <c r="B101" s="61">
        <v>2248.25</v>
      </c>
      <c r="C101" s="16">
        <v>4685.83</v>
      </c>
      <c r="D101" s="34">
        <v>57.97</v>
      </c>
      <c r="H101" s="62">
        <f t="shared" si="12"/>
        <v>0.4797976025592051</v>
      </c>
      <c r="I101" s="33">
        <f t="shared" si="13"/>
        <v>-12504.17</v>
      </c>
      <c r="J101" s="33">
        <f t="shared" si="14"/>
        <v>-14752.42</v>
      </c>
      <c r="K101" s="64">
        <f t="shared" si="15"/>
        <v>56.17</v>
      </c>
      <c r="L101" s="49">
        <v>1789.61</v>
      </c>
      <c r="M101" s="16">
        <v>17190</v>
      </c>
      <c r="N101" s="34">
        <v>1.8</v>
      </c>
    </row>
    <row r="102" spans="1:14" ht="27.75" customHeight="1">
      <c r="A102" s="12" t="s">
        <v>37</v>
      </c>
      <c r="B102" s="61">
        <v>1815.57</v>
      </c>
      <c r="C102" s="35">
        <v>3449.71</v>
      </c>
      <c r="D102" s="15">
        <v>46.71</v>
      </c>
      <c r="H102" s="62">
        <f t="shared" si="12"/>
        <v>0.5262964133216995</v>
      </c>
      <c r="I102" s="33">
        <f t="shared" si="13"/>
        <v>-7779.29</v>
      </c>
      <c r="J102" s="33">
        <f t="shared" si="14"/>
        <v>-9594.86</v>
      </c>
      <c r="K102" s="64">
        <f t="shared" si="15"/>
        <v>44.61</v>
      </c>
      <c r="L102" s="49">
        <v>1078.12</v>
      </c>
      <c r="M102" s="35">
        <v>11229</v>
      </c>
      <c r="N102" s="15">
        <v>2.1</v>
      </c>
    </row>
    <row r="103" spans="1:14" ht="27.75" customHeight="1">
      <c r="A103" s="12" t="s">
        <v>38</v>
      </c>
      <c r="B103" s="61">
        <v>443.63</v>
      </c>
      <c r="C103" s="16">
        <v>882.69</v>
      </c>
      <c r="D103" s="34">
        <v>26.41</v>
      </c>
      <c r="H103" s="62">
        <f t="shared" si="12"/>
        <v>0.5025886777917502</v>
      </c>
      <c r="I103" s="33">
        <f t="shared" si="13"/>
        <v>-3371.31</v>
      </c>
      <c r="J103" s="33">
        <f t="shared" si="14"/>
        <v>-3814.94</v>
      </c>
      <c r="K103" s="64">
        <f t="shared" si="15"/>
        <v>13.61</v>
      </c>
      <c r="L103" s="49">
        <v>457.65</v>
      </c>
      <c r="M103" s="16">
        <v>4254</v>
      </c>
      <c r="N103" s="34">
        <v>12.8</v>
      </c>
    </row>
    <row r="104" spans="1:14" ht="27.75" customHeight="1">
      <c r="A104" s="12" t="s">
        <v>39</v>
      </c>
      <c r="B104" s="61">
        <v>5331.92</v>
      </c>
      <c r="C104" s="16">
        <v>10905.69</v>
      </c>
      <c r="D104" s="15">
        <v>23.08</v>
      </c>
      <c r="H104" s="62">
        <f t="shared" si="12"/>
        <v>0.4889117515718859</v>
      </c>
      <c r="I104" s="33">
        <f t="shared" si="13"/>
        <v>-42469.31</v>
      </c>
      <c r="J104" s="33">
        <f t="shared" si="14"/>
        <v>-47801.229999999996</v>
      </c>
      <c r="K104" s="64">
        <f t="shared" si="15"/>
        <v>21.88</v>
      </c>
      <c r="L104" s="49">
        <v>4778.38</v>
      </c>
      <c r="M104" s="16">
        <v>53375</v>
      </c>
      <c r="N104" s="15">
        <v>1.2</v>
      </c>
    </row>
    <row r="105" spans="1:14" ht="27.75" customHeight="1">
      <c r="A105" s="12" t="s">
        <v>40</v>
      </c>
      <c r="B105" s="61">
        <v>3172.72</v>
      </c>
      <c r="C105" s="16">
        <v>6390.83</v>
      </c>
      <c r="D105" s="15">
        <v>34.5</v>
      </c>
      <c r="H105" s="62">
        <f t="shared" si="12"/>
        <v>0.49644881807214397</v>
      </c>
      <c r="I105" s="33">
        <f t="shared" si="13"/>
        <v>-19034.17</v>
      </c>
      <c r="J105" s="33">
        <f t="shared" si="14"/>
        <v>-22206.89</v>
      </c>
      <c r="K105" s="64">
        <f t="shared" si="15"/>
        <v>31.7</v>
      </c>
      <c r="L105" s="49">
        <v>2299.85</v>
      </c>
      <c r="M105" s="16">
        <v>25425</v>
      </c>
      <c r="N105" s="15">
        <v>2.8</v>
      </c>
    </row>
    <row r="106" spans="1:14" ht="27.75" customHeight="1">
      <c r="A106" s="12" t="s">
        <v>41</v>
      </c>
      <c r="B106" s="61">
        <v>4740.59</v>
      </c>
      <c r="C106" s="16">
        <v>8842.26</v>
      </c>
      <c r="D106" s="36">
        <v>28</v>
      </c>
      <c r="H106" s="62">
        <f t="shared" si="12"/>
        <v>0.5361287725083859</v>
      </c>
      <c r="I106" s="33">
        <f t="shared" si="13"/>
        <v>-25854.739999999998</v>
      </c>
      <c r="J106" s="33">
        <f t="shared" si="14"/>
        <v>-30595.329999999998</v>
      </c>
      <c r="K106" s="64">
        <f t="shared" si="15"/>
        <v>30.5</v>
      </c>
      <c r="L106" s="49">
        <v>3200.42</v>
      </c>
      <c r="M106" s="16">
        <v>34697</v>
      </c>
      <c r="N106" s="36">
        <v>-2.5</v>
      </c>
    </row>
    <row r="107" spans="1:14" ht="27.75" customHeight="1">
      <c r="A107" s="12" t="s">
        <v>42</v>
      </c>
      <c r="B107" s="61">
        <v>9868.22</v>
      </c>
      <c r="C107" s="16">
        <v>19409.15</v>
      </c>
      <c r="D107" s="36">
        <v>14.75</v>
      </c>
      <c r="H107" s="62">
        <f t="shared" si="12"/>
        <v>0.5084313326446547</v>
      </c>
      <c r="I107" s="33">
        <f t="shared" si="13"/>
        <v>-61028.85</v>
      </c>
      <c r="J107" s="33">
        <f t="shared" si="14"/>
        <v>-70897.06999999999</v>
      </c>
      <c r="K107" s="64">
        <f t="shared" si="15"/>
        <v>19.25</v>
      </c>
      <c r="L107" s="49">
        <v>6577.37</v>
      </c>
      <c r="M107" s="16">
        <v>80438</v>
      </c>
      <c r="N107" s="36">
        <v>-4.5</v>
      </c>
    </row>
    <row r="108" spans="1:14" ht="30" customHeight="1">
      <c r="A108" s="22"/>
      <c r="B108" s="23"/>
      <c r="C108" s="37"/>
      <c r="D108" s="23"/>
      <c r="L108" s="23"/>
      <c r="M108" s="37"/>
      <c r="N108" s="23"/>
    </row>
    <row r="109" spans="1:14" ht="30" customHeight="1">
      <c r="A109" s="38"/>
      <c r="B109" s="39"/>
      <c r="C109" s="39"/>
      <c r="D109" s="39"/>
      <c r="L109" s="39"/>
      <c r="M109" s="39"/>
      <c r="N109" s="39"/>
    </row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</sheetData>
  <sheetProtection/>
  <mergeCells count="24">
    <mergeCell ref="A1:D2"/>
    <mergeCell ref="B3:B4"/>
    <mergeCell ref="B53:B54"/>
    <mergeCell ref="B82:B83"/>
    <mergeCell ref="A52:D52"/>
    <mergeCell ref="A81:D81"/>
    <mergeCell ref="A3:A4"/>
    <mergeCell ref="A53:A54"/>
    <mergeCell ref="A82:A83"/>
    <mergeCell ref="D82:D83"/>
    <mergeCell ref="A25:D25"/>
    <mergeCell ref="A26:A27"/>
    <mergeCell ref="B26:B27"/>
    <mergeCell ref="L2:N2"/>
    <mergeCell ref="L3:L4"/>
    <mergeCell ref="H4:K4"/>
    <mergeCell ref="H5:H6"/>
    <mergeCell ref="I5:I6"/>
    <mergeCell ref="J5:J6"/>
    <mergeCell ref="K5:K6"/>
    <mergeCell ref="L26:L27"/>
    <mergeCell ref="L53:L54"/>
    <mergeCell ref="L82:L83"/>
    <mergeCell ref="N82:N83"/>
  </mergeCells>
  <printOptions/>
  <pageMargins left="0.46" right="0.22" top="0.56" bottom="0.31" header="0.5" footer="0.32"/>
  <pageSetup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E21" sqref="E21"/>
    </sheetView>
  </sheetViews>
  <sheetFormatPr defaultColWidth="9.00390625" defaultRowHeight="14.25"/>
  <cols>
    <col min="1" max="4" width="9.00390625" style="7" customWidth="1"/>
    <col min="5" max="5" width="9.00390625" style="51" customWidth="1"/>
    <col min="6" max="7" width="9.00390625" style="7" customWidth="1"/>
    <col min="8" max="8" width="9.00390625" style="62" customWidth="1"/>
    <col min="9" max="16384" width="9.00390625" style="7" customWidth="1"/>
  </cols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PageLayoutView="0" workbookViewId="0" topLeftCell="A122">
      <selection activeCell="A130" sqref="A130"/>
    </sheetView>
  </sheetViews>
  <sheetFormatPr defaultColWidth="9.00390625" defaultRowHeight="14.25"/>
  <cols>
    <col min="1" max="1" width="42.25390625" style="56" customWidth="1"/>
    <col min="2" max="2" width="12.625" style="56" customWidth="1"/>
    <col min="3" max="3" width="12.50390625" style="56" customWidth="1"/>
    <col min="4" max="4" width="14.75390625" style="56" customWidth="1"/>
    <col min="5" max="5" width="12.25390625" style="55" hidden="1" customWidth="1"/>
    <col min="6" max="6" width="9.50390625" style="56" hidden="1" customWidth="1"/>
    <col min="7" max="7" width="11.625" style="56" hidden="1" customWidth="1"/>
    <col min="8" max="8" width="13.375" style="56" hidden="1" customWidth="1"/>
    <col min="9" max="12" width="0" style="56" hidden="1" customWidth="1"/>
    <col min="13" max="16384" width="9.00390625" style="56" customWidth="1"/>
  </cols>
  <sheetData>
    <row r="1" spans="1:4" ht="30" customHeight="1">
      <c r="A1" s="105" t="s">
        <v>127</v>
      </c>
      <c r="B1" s="110"/>
      <c r="C1" s="110"/>
      <c r="D1" s="110"/>
    </row>
    <row r="2" spans="1:4" ht="24" customHeight="1">
      <c r="A2" s="110"/>
      <c r="B2" s="110"/>
      <c r="C2" s="110"/>
      <c r="D2" s="110"/>
    </row>
    <row r="3" spans="1:4" ht="36.75" customHeight="1">
      <c r="A3" s="107" t="s">
        <v>67</v>
      </c>
      <c r="B3" s="93" t="s">
        <v>0</v>
      </c>
      <c r="C3" s="8" t="s">
        <v>1</v>
      </c>
      <c r="D3" s="9" t="s">
        <v>2</v>
      </c>
    </row>
    <row r="4" spans="1:4" ht="29.25" customHeight="1">
      <c r="A4" s="108"/>
      <c r="B4" s="94"/>
      <c r="C4" s="10" t="s">
        <v>68</v>
      </c>
      <c r="D4" s="11" t="s">
        <v>69</v>
      </c>
    </row>
    <row r="5" spans="1:4" ht="33.75" customHeight="1">
      <c r="A5" s="12" t="s">
        <v>70</v>
      </c>
      <c r="B5" s="13"/>
      <c r="C5" s="13"/>
      <c r="D5" s="14"/>
    </row>
    <row r="6" spans="1:4" ht="35.25" customHeight="1">
      <c r="A6" s="12" t="s">
        <v>71</v>
      </c>
      <c r="B6" s="4"/>
      <c r="C6" s="4">
        <v>17951242</v>
      </c>
      <c r="D6" s="5">
        <v>8.5</v>
      </c>
    </row>
    <row r="7" spans="1:5" ht="39" customHeight="1">
      <c r="A7" s="12" t="s">
        <v>72</v>
      </c>
      <c r="B7" s="85">
        <v>852432.242</v>
      </c>
      <c r="C7" s="85">
        <v>8471242.477</v>
      </c>
      <c r="D7" s="88">
        <v>7.64</v>
      </c>
      <c r="E7" s="17"/>
    </row>
    <row r="8" spans="1:5" ht="30" customHeight="1">
      <c r="A8" s="12" t="s">
        <v>109</v>
      </c>
      <c r="B8" s="85">
        <v>214439.67400000003</v>
      </c>
      <c r="C8" s="85">
        <v>2260736.997</v>
      </c>
      <c r="D8" s="88">
        <v>28.6</v>
      </c>
      <c r="E8" s="17"/>
    </row>
    <row r="9" spans="1:4" ht="33" customHeight="1">
      <c r="A9" s="12" t="s">
        <v>110</v>
      </c>
      <c r="B9" s="85">
        <v>718358.145</v>
      </c>
      <c r="C9" s="85">
        <v>7053925.306</v>
      </c>
      <c r="D9" s="88">
        <v>8.814</v>
      </c>
    </row>
    <row r="10" spans="1:4" ht="30" customHeight="1">
      <c r="A10" s="12" t="s">
        <v>128</v>
      </c>
      <c r="B10" s="85">
        <v>134074.097</v>
      </c>
      <c r="C10" s="85">
        <v>1417317.171</v>
      </c>
      <c r="D10" s="88">
        <v>2.153</v>
      </c>
    </row>
    <row r="11" spans="1:4" ht="30.75" customHeight="1">
      <c r="A11" s="12" t="s">
        <v>129</v>
      </c>
      <c r="B11" s="85">
        <v>40195.751000000004</v>
      </c>
      <c r="C11" s="85">
        <v>463042.377</v>
      </c>
      <c r="D11" s="88">
        <v>0.668</v>
      </c>
    </row>
    <row r="12" spans="1:4" ht="30" customHeight="1">
      <c r="A12" s="12" t="s">
        <v>112</v>
      </c>
      <c r="B12" s="85">
        <v>146.4</v>
      </c>
      <c r="C12" s="85">
        <v>1743</v>
      </c>
      <c r="D12" s="88">
        <v>-13.171</v>
      </c>
    </row>
    <row r="13" spans="1:4" ht="30" customHeight="1">
      <c r="A13" s="12" t="s">
        <v>113</v>
      </c>
      <c r="B13" s="85">
        <v>6882.9</v>
      </c>
      <c r="C13" s="85">
        <v>80165.3</v>
      </c>
      <c r="D13" s="88">
        <v>2.186</v>
      </c>
    </row>
    <row r="14" spans="1:4" ht="30" customHeight="1">
      <c r="A14" s="12" t="s">
        <v>114</v>
      </c>
      <c r="B14" s="85">
        <v>146933.43</v>
      </c>
      <c r="C14" s="85">
        <v>1239661.597</v>
      </c>
      <c r="D14" s="88">
        <v>37.513</v>
      </c>
    </row>
    <row r="15" spans="1:4" ht="30" customHeight="1">
      <c r="A15" s="12" t="s">
        <v>115</v>
      </c>
      <c r="B15" s="85">
        <v>8058.089999999999</v>
      </c>
      <c r="C15" s="85">
        <v>167324.18</v>
      </c>
      <c r="D15" s="88">
        <v>-24.606</v>
      </c>
    </row>
    <row r="16" spans="1:4" ht="30" customHeight="1">
      <c r="A16" s="12" t="s">
        <v>130</v>
      </c>
      <c r="B16" s="85">
        <v>522491.495</v>
      </c>
      <c r="C16" s="85">
        <v>5422604.464</v>
      </c>
      <c r="D16" s="88">
        <v>4.839</v>
      </c>
    </row>
    <row r="17" spans="1:4" ht="30" customHeight="1">
      <c r="A17" s="12" t="s">
        <v>117</v>
      </c>
      <c r="B17" s="85">
        <v>82755.246</v>
      </c>
      <c r="C17" s="85">
        <v>768841.344</v>
      </c>
      <c r="D17" s="88">
        <v>9.704</v>
      </c>
    </row>
    <row r="18" spans="1:4" ht="30" customHeight="1">
      <c r="A18" s="12" t="s">
        <v>131</v>
      </c>
      <c r="B18" s="85">
        <v>44968.93</v>
      </c>
      <c r="C18" s="85">
        <v>327860.21499999997</v>
      </c>
      <c r="D18" s="88">
        <v>-1.542</v>
      </c>
    </row>
    <row r="19" spans="1:4" ht="30" customHeight="1">
      <c r="A19" s="12" t="s">
        <v>98</v>
      </c>
      <c r="B19" s="85">
        <v>44609.828</v>
      </c>
      <c r="C19" s="85">
        <v>503517.65300000005</v>
      </c>
      <c r="D19" s="88">
        <v>1.343</v>
      </c>
    </row>
    <row r="20" spans="1:4" ht="30" customHeight="1">
      <c r="A20" s="12" t="s">
        <v>99</v>
      </c>
      <c r="B20" s="85">
        <v>383214.294</v>
      </c>
      <c r="C20" s="85">
        <v>3931226.143</v>
      </c>
      <c r="D20" s="88">
        <v>9.525</v>
      </c>
    </row>
    <row r="21" spans="1:4" ht="26.25" customHeight="1">
      <c r="A21" s="12" t="s">
        <v>3</v>
      </c>
      <c r="B21" s="85"/>
      <c r="C21" s="85"/>
      <c r="D21" s="86"/>
    </row>
    <row r="22" spans="1:4" ht="43.5" customHeight="1">
      <c r="A22" s="12" t="s">
        <v>73</v>
      </c>
      <c r="B22" s="85">
        <v>815742.764</v>
      </c>
      <c r="C22" s="85">
        <v>8050377.126999999</v>
      </c>
      <c r="D22" s="86">
        <v>6.609</v>
      </c>
    </row>
    <row r="23" spans="1:4" ht="30" customHeight="1">
      <c r="A23" s="12" t="s">
        <v>4</v>
      </c>
      <c r="B23" s="85">
        <v>208694.361</v>
      </c>
      <c r="C23" s="85">
        <v>2030162.921</v>
      </c>
      <c r="D23" s="86">
        <v>7.1</v>
      </c>
    </row>
    <row r="24" spans="1:4" ht="30" customHeight="1">
      <c r="A24" s="12" t="s">
        <v>74</v>
      </c>
      <c r="B24" s="87">
        <v>95.7</v>
      </c>
      <c r="C24" s="87">
        <v>95.03</v>
      </c>
      <c r="D24" s="86">
        <v>-0.92</v>
      </c>
    </row>
    <row r="25" spans="1:4" ht="30" customHeight="1">
      <c r="A25" s="12" t="s">
        <v>5</v>
      </c>
      <c r="B25" s="4"/>
      <c r="C25" s="4"/>
      <c r="D25" s="3"/>
    </row>
    <row r="26" spans="1:4" ht="30" customHeight="1">
      <c r="A26" s="22"/>
      <c r="B26" s="23"/>
      <c r="C26" s="23"/>
      <c r="D26" s="24"/>
    </row>
    <row r="27" spans="1:4" ht="45" customHeight="1">
      <c r="A27" s="97" t="s">
        <v>132</v>
      </c>
      <c r="B27" s="109"/>
      <c r="C27" s="109"/>
      <c r="D27" s="109"/>
    </row>
    <row r="28" spans="1:4" ht="30" customHeight="1">
      <c r="A28" s="99" t="s">
        <v>67</v>
      </c>
      <c r="B28" s="92" t="s">
        <v>0</v>
      </c>
      <c r="C28" s="8" t="s">
        <v>1</v>
      </c>
      <c r="D28" s="9" t="s">
        <v>2</v>
      </c>
    </row>
    <row r="29" spans="1:4" ht="30" customHeight="1">
      <c r="A29" s="99"/>
      <c r="B29" s="92"/>
      <c r="C29" s="10" t="s">
        <v>68</v>
      </c>
      <c r="D29" s="11" t="s">
        <v>69</v>
      </c>
    </row>
    <row r="30" spans="1:4" ht="30" customHeight="1">
      <c r="A30" s="12" t="s">
        <v>6</v>
      </c>
      <c r="B30" s="13"/>
      <c r="C30" s="13"/>
      <c r="D30" s="14"/>
    </row>
    <row r="31" spans="1:9" ht="30" customHeight="1">
      <c r="A31" s="12" t="s">
        <v>133</v>
      </c>
      <c r="B31" s="69" t="e">
        <f>B32+B33+B34+B35+B36</f>
        <v>#REF!</v>
      </c>
      <c r="C31" s="25">
        <f>C32+C33+C34+C36+(C35/10000)</f>
        <v>2560.79952</v>
      </c>
      <c r="D31" s="14">
        <v>5.7</v>
      </c>
      <c r="F31" s="56">
        <f>F32+F33+F34+F36+(F35/10000)</f>
        <v>2421.9675124285195</v>
      </c>
      <c r="I31" s="56">
        <f>C31/F31-1</f>
        <v>0.0573219941469294</v>
      </c>
    </row>
    <row r="32" spans="1:6" ht="31.5" customHeight="1">
      <c r="A32" s="12" t="s">
        <v>7</v>
      </c>
      <c r="B32" s="25">
        <v>143</v>
      </c>
      <c r="C32" s="25">
        <v>1551</v>
      </c>
      <c r="D32" s="14">
        <v>-4.44</v>
      </c>
      <c r="E32" s="57"/>
      <c r="F32" s="56">
        <f>C32/0.956</f>
        <v>1622.3849372384939</v>
      </c>
    </row>
    <row r="33" spans="1:6" ht="30" customHeight="1">
      <c r="A33" s="12" t="s">
        <v>100</v>
      </c>
      <c r="B33" s="25">
        <v>79.7</v>
      </c>
      <c r="C33" s="25">
        <v>898.1</v>
      </c>
      <c r="D33" s="14">
        <v>20.34</v>
      </c>
      <c r="E33" s="57"/>
      <c r="F33" s="56">
        <f>C33/1.203</f>
        <v>746.5502909393183</v>
      </c>
    </row>
    <row r="34" spans="1:6" ht="34.5" customHeight="1">
      <c r="A34" s="12" t="s">
        <v>101</v>
      </c>
      <c r="B34" s="25">
        <v>4.42</v>
      </c>
      <c r="C34" s="13">
        <v>54.07</v>
      </c>
      <c r="D34" s="14">
        <v>139.04</v>
      </c>
      <c r="E34" s="57"/>
      <c r="F34" s="56">
        <f>C34/2.39</f>
        <v>22.623430962343097</v>
      </c>
    </row>
    <row r="35" spans="1:6" ht="30" customHeight="1">
      <c r="A35" s="12" t="s">
        <v>102</v>
      </c>
      <c r="B35" s="27">
        <v>973</v>
      </c>
      <c r="C35" s="27">
        <v>12795.2</v>
      </c>
      <c r="D35" s="14">
        <v>18.6</v>
      </c>
      <c r="E35" s="57"/>
      <c r="F35" s="56">
        <f>C35/1.186</f>
        <v>10788.532883642496</v>
      </c>
    </row>
    <row r="36" spans="1:6" ht="30" customHeight="1">
      <c r="A36" s="12" t="s">
        <v>103</v>
      </c>
      <c r="B36" s="20" t="e">
        <f>C36-'11月'!#REF!</f>
        <v>#REF!</v>
      </c>
      <c r="C36" s="25">
        <v>56.35</v>
      </c>
      <c r="D36" s="14">
        <v>92.17</v>
      </c>
      <c r="E36" s="57"/>
      <c r="F36" s="56">
        <v>29.33</v>
      </c>
    </row>
    <row r="37" spans="1:4" ht="30" customHeight="1">
      <c r="A37" s="12" t="s">
        <v>119</v>
      </c>
      <c r="B37" s="25"/>
      <c r="C37" s="25"/>
      <c r="D37" s="14"/>
    </row>
    <row r="38" spans="1:4" ht="30" customHeight="1">
      <c r="A38" s="12" t="s">
        <v>104</v>
      </c>
      <c r="B38" s="16">
        <v>2190</v>
      </c>
      <c r="C38" s="13">
        <v>26619</v>
      </c>
      <c r="D38" s="14">
        <v>3.98</v>
      </c>
    </row>
    <row r="39" spans="1:4" ht="36.75" customHeight="1">
      <c r="A39" s="12" t="s">
        <v>105</v>
      </c>
      <c r="B39" s="16">
        <v>112.1</v>
      </c>
      <c r="C39" s="44">
        <v>1482</v>
      </c>
      <c r="D39" s="14">
        <v>9.7</v>
      </c>
    </row>
    <row r="40" spans="1:4" ht="30" customHeight="1">
      <c r="A40" s="12" t="s">
        <v>106</v>
      </c>
      <c r="B40" s="45">
        <v>8.9</v>
      </c>
      <c r="C40" s="45">
        <v>120.45</v>
      </c>
      <c r="D40" s="15">
        <v>3.7</v>
      </c>
    </row>
    <row r="41" spans="1:4" ht="30" customHeight="1">
      <c r="A41" s="12" t="s">
        <v>8</v>
      </c>
      <c r="B41" s="25"/>
      <c r="C41" s="25"/>
      <c r="D41" s="14"/>
    </row>
    <row r="42" spans="1:4" ht="30" customHeight="1">
      <c r="A42" s="12" t="s">
        <v>75</v>
      </c>
      <c r="B42" s="77">
        <v>1074693</v>
      </c>
      <c r="C42" s="78">
        <v>4381825</v>
      </c>
      <c r="D42" s="79">
        <v>22.1</v>
      </c>
    </row>
    <row r="43" spans="1:4" ht="36.75" customHeight="1">
      <c r="A43" s="12" t="s">
        <v>76</v>
      </c>
      <c r="B43" s="77">
        <v>63130</v>
      </c>
      <c r="C43" s="78">
        <v>941726</v>
      </c>
      <c r="D43" s="79">
        <v>-27.2</v>
      </c>
    </row>
    <row r="44" spans="1:4" ht="36.75" customHeight="1">
      <c r="A44" s="12" t="s">
        <v>77</v>
      </c>
      <c r="B44" s="77">
        <v>1011563</v>
      </c>
      <c r="C44" s="78">
        <v>3440099</v>
      </c>
      <c r="D44" s="79">
        <v>49.8</v>
      </c>
    </row>
    <row r="45" spans="1:4" ht="33.75" customHeight="1">
      <c r="A45" s="12" t="s">
        <v>9</v>
      </c>
      <c r="B45" s="77">
        <v>369713</v>
      </c>
      <c r="C45" s="78">
        <v>1024261</v>
      </c>
      <c r="D45" s="79">
        <v>39.9</v>
      </c>
    </row>
    <row r="46" spans="1:4" ht="30" customHeight="1">
      <c r="A46" s="12" t="s">
        <v>78</v>
      </c>
      <c r="B46" s="77">
        <v>380</v>
      </c>
      <c r="C46" s="78">
        <v>1249</v>
      </c>
      <c r="D46" s="79">
        <v>45.1</v>
      </c>
    </row>
    <row r="47" spans="1:4" ht="30" customHeight="1">
      <c r="A47" s="12" t="s">
        <v>10</v>
      </c>
      <c r="B47" s="77">
        <v>113</v>
      </c>
      <c r="C47" s="78">
        <v>1471</v>
      </c>
      <c r="D47" s="79">
        <v>3.5</v>
      </c>
    </row>
    <row r="48" spans="1:4" ht="38.25" customHeight="1">
      <c r="A48" s="12" t="s">
        <v>79</v>
      </c>
      <c r="B48" s="77"/>
      <c r="C48" s="78"/>
      <c r="D48" s="79"/>
    </row>
    <row r="49" spans="1:5" ht="30" customHeight="1">
      <c r="A49" s="29" t="s">
        <v>80</v>
      </c>
      <c r="B49" s="77">
        <v>11385</v>
      </c>
      <c r="C49" s="78">
        <v>23032</v>
      </c>
      <c r="D49" s="80">
        <v>170.6</v>
      </c>
      <c r="E49" s="83">
        <f>C49/4381825</f>
        <v>0.005256257381342249</v>
      </c>
    </row>
    <row r="50" spans="1:5" ht="30" customHeight="1">
      <c r="A50" s="29" t="s">
        <v>81</v>
      </c>
      <c r="B50" s="77">
        <v>228757</v>
      </c>
      <c r="C50" s="78">
        <v>1354929</v>
      </c>
      <c r="D50" s="79">
        <v>23.8</v>
      </c>
      <c r="E50" s="83">
        <f>C50/4381825</f>
        <v>0.3092156806809948</v>
      </c>
    </row>
    <row r="51" spans="1:5" ht="30" customHeight="1">
      <c r="A51" s="29" t="s">
        <v>82</v>
      </c>
      <c r="B51" s="77">
        <v>108728</v>
      </c>
      <c r="C51" s="78">
        <v>1234900</v>
      </c>
      <c r="D51" s="79">
        <v>14</v>
      </c>
      <c r="E51" s="83">
        <f>C51/4381825</f>
        <v>0.2818232129306853</v>
      </c>
    </row>
    <row r="52" spans="1:5" ht="30" customHeight="1">
      <c r="A52" s="29" t="s">
        <v>83</v>
      </c>
      <c r="B52" s="77">
        <v>834551</v>
      </c>
      <c r="C52" s="78">
        <v>3003864</v>
      </c>
      <c r="D52" s="79">
        <v>20.8</v>
      </c>
      <c r="E52" s="83">
        <f>C52/4381825</f>
        <v>0.6855280619376629</v>
      </c>
    </row>
    <row r="53" spans="1:4" ht="30" customHeight="1">
      <c r="A53" s="29" t="s">
        <v>11</v>
      </c>
      <c r="B53" s="89">
        <v>22</v>
      </c>
      <c r="C53" s="90">
        <v>55.4</v>
      </c>
      <c r="D53" s="79">
        <v>85.6</v>
      </c>
    </row>
    <row r="54" spans="1:2" ht="30" customHeight="1">
      <c r="A54" s="31"/>
      <c r="B54" s="32"/>
    </row>
    <row r="55" spans="1:4" ht="45" customHeight="1">
      <c r="A55" s="97" t="s">
        <v>134</v>
      </c>
      <c r="B55" s="109"/>
      <c r="C55" s="109"/>
      <c r="D55" s="109"/>
    </row>
    <row r="56" spans="1:4" ht="30" customHeight="1">
      <c r="A56" s="107" t="s">
        <v>67</v>
      </c>
      <c r="B56" s="93" t="s">
        <v>0</v>
      </c>
      <c r="C56" s="8" t="s">
        <v>1</v>
      </c>
      <c r="D56" s="9" t="s">
        <v>2</v>
      </c>
    </row>
    <row r="57" spans="1:4" ht="30" customHeight="1">
      <c r="A57" s="108"/>
      <c r="B57" s="94"/>
      <c r="C57" s="10" t="s">
        <v>68</v>
      </c>
      <c r="D57" s="11" t="s">
        <v>69</v>
      </c>
    </row>
    <row r="58" spans="1:4" ht="30" customHeight="1">
      <c r="A58" s="12" t="s">
        <v>12</v>
      </c>
      <c r="B58" s="13"/>
      <c r="C58" s="13"/>
      <c r="D58" s="14"/>
    </row>
    <row r="59" spans="1:4" ht="39.75" customHeight="1">
      <c r="A59" s="12" t="s">
        <v>84</v>
      </c>
      <c r="B59" s="82">
        <v>441749.1</v>
      </c>
      <c r="C59" s="82">
        <v>4665764.7</v>
      </c>
      <c r="D59" s="81">
        <v>13</v>
      </c>
    </row>
    <row r="60" spans="1:4" ht="30" customHeight="1">
      <c r="A60" s="12" t="s">
        <v>13</v>
      </c>
      <c r="B60" s="82">
        <v>172910.3</v>
      </c>
      <c r="C60" s="82">
        <v>1813240.7</v>
      </c>
      <c r="D60" s="81">
        <v>11.2</v>
      </c>
    </row>
    <row r="61" spans="1:4" ht="30" customHeight="1">
      <c r="A61" s="12" t="s">
        <v>135</v>
      </c>
      <c r="B61" s="82">
        <v>10600.3</v>
      </c>
      <c r="C61" s="82">
        <v>89807.5</v>
      </c>
      <c r="D61" s="81">
        <v>18.2</v>
      </c>
    </row>
    <row r="62" spans="1:6" ht="30" customHeight="1">
      <c r="A62" s="12" t="s">
        <v>136</v>
      </c>
      <c r="B62" s="82">
        <v>155326.5</v>
      </c>
      <c r="C62" s="82">
        <v>1663246.7</v>
      </c>
      <c r="D62" s="81">
        <v>8</v>
      </c>
      <c r="F62" s="84"/>
    </row>
    <row r="63" spans="1:4" ht="30" customHeight="1">
      <c r="A63" s="12" t="s">
        <v>137</v>
      </c>
      <c r="B63" s="82">
        <v>4245.2</v>
      </c>
      <c r="C63" s="82">
        <v>31437.8</v>
      </c>
      <c r="D63" s="81">
        <v>13.8</v>
      </c>
    </row>
    <row r="64" spans="1:4" ht="30" customHeight="1">
      <c r="A64" s="12" t="s">
        <v>138</v>
      </c>
      <c r="B64" s="82">
        <v>2738.3</v>
      </c>
      <c r="C64" s="82">
        <v>28748.7</v>
      </c>
      <c r="D64" s="81">
        <v>7.2</v>
      </c>
    </row>
    <row r="65" spans="1:4" ht="33.75" customHeight="1">
      <c r="A65" s="12" t="s">
        <v>152</v>
      </c>
      <c r="B65" s="13">
        <v>134.8</v>
      </c>
      <c r="C65" s="13">
        <v>1073.8</v>
      </c>
      <c r="D65" s="14"/>
    </row>
    <row r="66" spans="1:4" ht="30" customHeight="1">
      <c r="A66" s="12" t="s">
        <v>14</v>
      </c>
      <c r="B66" s="13">
        <v>101.8</v>
      </c>
      <c r="C66" s="13">
        <v>857.2</v>
      </c>
      <c r="D66" s="14"/>
    </row>
    <row r="67" spans="1:4" ht="30" customHeight="1">
      <c r="A67" s="12" t="s">
        <v>139</v>
      </c>
      <c r="B67" s="13"/>
      <c r="C67" s="13"/>
      <c r="D67" s="14"/>
    </row>
    <row r="68" spans="1:4" ht="30" customHeight="1">
      <c r="A68" s="12" t="s">
        <v>86</v>
      </c>
      <c r="B68" s="13" t="e">
        <f>C68-'11月'!#REF!</f>
        <v>#REF!</v>
      </c>
      <c r="C68" s="13">
        <v>2105968</v>
      </c>
      <c r="D68" s="21">
        <v>26.3</v>
      </c>
    </row>
    <row r="69" spans="1:4" ht="30" customHeight="1">
      <c r="A69" s="12" t="s">
        <v>87</v>
      </c>
      <c r="B69" s="13" t="e">
        <f>C69-'11月'!#REF!</f>
        <v>#REF!</v>
      </c>
      <c r="C69" s="13">
        <v>2061663</v>
      </c>
      <c r="D69" s="21">
        <v>26.3</v>
      </c>
    </row>
    <row r="70" spans="1:4" ht="30" customHeight="1">
      <c r="A70" s="12" t="s">
        <v>88</v>
      </c>
      <c r="B70" s="45">
        <v>708.98</v>
      </c>
      <c r="C70" s="45">
        <v>10852.79</v>
      </c>
      <c r="D70" s="15">
        <v>32</v>
      </c>
    </row>
    <row r="71" spans="1:4" ht="30" customHeight="1">
      <c r="A71" s="12" t="s">
        <v>89</v>
      </c>
      <c r="B71" s="45">
        <v>847.6967</v>
      </c>
      <c r="C71" s="45">
        <v>6033.9567</v>
      </c>
      <c r="D71" s="21">
        <v>38.3</v>
      </c>
    </row>
    <row r="72" spans="1:4" ht="30" customHeight="1">
      <c r="A72" s="12" t="s">
        <v>15</v>
      </c>
      <c r="B72" s="13">
        <v>10</v>
      </c>
      <c r="C72" s="13">
        <v>47</v>
      </c>
      <c r="D72" s="14">
        <v>67.9</v>
      </c>
    </row>
    <row r="73" spans="1:4" ht="30" customHeight="1">
      <c r="A73" s="12" t="s">
        <v>120</v>
      </c>
      <c r="B73" s="13"/>
      <c r="C73" s="13"/>
      <c r="D73" s="14"/>
    </row>
    <row r="74" spans="1:4" ht="30" customHeight="1">
      <c r="A74" s="12" t="s">
        <v>16</v>
      </c>
      <c r="B74" s="16">
        <v>2147.53</v>
      </c>
      <c r="C74" s="16">
        <v>29518.18</v>
      </c>
      <c r="D74" s="14">
        <v>24</v>
      </c>
    </row>
    <row r="75" spans="1:4" ht="30" customHeight="1">
      <c r="A75" s="12" t="s">
        <v>107</v>
      </c>
      <c r="B75" s="27">
        <v>6684.6</v>
      </c>
      <c r="C75" s="13">
        <v>80274.7</v>
      </c>
      <c r="D75" s="14">
        <v>3.9</v>
      </c>
    </row>
    <row r="76" spans="1:4" ht="30" customHeight="1">
      <c r="A76" s="12" t="s">
        <v>17</v>
      </c>
      <c r="B76" s="13"/>
      <c r="C76" s="13"/>
      <c r="D76" s="14"/>
    </row>
    <row r="77" spans="1:4" ht="30" customHeight="1">
      <c r="A77" s="12" t="s">
        <v>121</v>
      </c>
      <c r="B77" s="42" t="e">
        <f>C77-'11月'!#REF!</f>
        <v>#REF!</v>
      </c>
      <c r="C77" s="13">
        <v>1190249</v>
      </c>
      <c r="D77" s="21">
        <v>8.5</v>
      </c>
    </row>
    <row r="78" spans="1:4" ht="30" customHeight="1">
      <c r="A78" s="12" t="s">
        <v>61</v>
      </c>
      <c r="B78" s="42" t="e">
        <f>C78-'11月'!#REF!</f>
        <v>#REF!</v>
      </c>
      <c r="C78" s="13">
        <v>696800</v>
      </c>
      <c r="D78" s="21">
        <v>10.1</v>
      </c>
    </row>
    <row r="79" spans="1:4" ht="30" customHeight="1">
      <c r="A79" s="12" t="s">
        <v>90</v>
      </c>
      <c r="B79" s="42" t="e">
        <f>C79-'11月'!#REF!</f>
        <v>#REF!</v>
      </c>
      <c r="C79" s="13">
        <v>666698</v>
      </c>
      <c r="D79" s="14">
        <v>12.1</v>
      </c>
    </row>
    <row r="80" spans="1:4" ht="30" customHeight="1">
      <c r="A80" s="12" t="s">
        <v>18</v>
      </c>
      <c r="B80" s="42" t="e">
        <f>C80-'11月'!#REF!</f>
        <v>#REF!</v>
      </c>
      <c r="C80" s="13">
        <v>30102</v>
      </c>
      <c r="D80" s="14">
        <v>-21.4</v>
      </c>
    </row>
    <row r="81" spans="1:4" ht="30" customHeight="1">
      <c r="A81" s="12" t="s">
        <v>122</v>
      </c>
      <c r="B81" s="42" t="e">
        <f>C81-'11月'!#REF!</f>
        <v>#REF!</v>
      </c>
      <c r="C81" s="13">
        <v>722345</v>
      </c>
      <c r="D81" s="14">
        <v>17.2</v>
      </c>
    </row>
    <row r="82" spans="1:4" ht="33.75" customHeight="1">
      <c r="A82" s="12" t="s">
        <v>142</v>
      </c>
      <c r="B82" s="42" t="e">
        <f>C82-'11月'!#REF!</f>
        <v>#REF!</v>
      </c>
      <c r="C82" s="13">
        <v>111168</v>
      </c>
      <c r="D82" s="14">
        <v>2.8</v>
      </c>
    </row>
    <row r="83" spans="1:4" ht="30" customHeight="1">
      <c r="A83" s="12" t="s">
        <v>91</v>
      </c>
      <c r="B83" s="42" t="e">
        <f>C83-'11月'!#REF!</f>
        <v>#REF!</v>
      </c>
      <c r="C83" s="13">
        <v>163255</v>
      </c>
      <c r="D83" s="14">
        <v>16.5</v>
      </c>
    </row>
    <row r="84" spans="1:4" ht="34.5" customHeight="1">
      <c r="A84" s="12" t="s">
        <v>92</v>
      </c>
      <c r="B84" s="42" t="e">
        <f>C84-'11月'!#REF!</f>
        <v>#REF!</v>
      </c>
      <c r="C84" s="13">
        <v>31334</v>
      </c>
      <c r="D84" s="14">
        <v>-1.2</v>
      </c>
    </row>
    <row r="85" spans="1:4" ht="30" customHeight="1">
      <c r="A85" s="22"/>
      <c r="B85" s="23"/>
      <c r="C85" s="23"/>
      <c r="D85" s="24"/>
    </row>
    <row r="86" spans="1:4" ht="46.5" customHeight="1">
      <c r="A86" s="97" t="s">
        <v>140</v>
      </c>
      <c r="B86" s="109"/>
      <c r="C86" s="109"/>
      <c r="D86" s="109"/>
    </row>
    <row r="87" spans="1:4" ht="30" customHeight="1">
      <c r="A87" s="107" t="s">
        <v>67</v>
      </c>
      <c r="B87" s="93" t="s">
        <v>0</v>
      </c>
      <c r="C87" s="8" t="s">
        <v>1</v>
      </c>
      <c r="D87" s="95" t="s">
        <v>19</v>
      </c>
    </row>
    <row r="88" spans="1:4" ht="30" customHeight="1">
      <c r="A88" s="108"/>
      <c r="B88" s="94"/>
      <c r="C88" s="10" t="s">
        <v>68</v>
      </c>
      <c r="D88" s="96"/>
    </row>
    <row r="89" spans="1:4" ht="30" customHeight="1">
      <c r="A89" s="12" t="s">
        <v>93</v>
      </c>
      <c r="B89" s="13"/>
      <c r="C89" s="13">
        <v>23935598</v>
      </c>
      <c r="D89" s="21">
        <v>1308500</v>
      </c>
    </row>
    <row r="90" spans="1:4" ht="30" customHeight="1">
      <c r="A90" s="12" t="s">
        <v>20</v>
      </c>
      <c r="B90" s="13"/>
      <c r="C90" s="13">
        <v>10083428</v>
      </c>
      <c r="D90" s="21">
        <v>324857</v>
      </c>
    </row>
    <row r="91" spans="1:4" ht="30" customHeight="1">
      <c r="A91" s="12" t="s">
        <v>21</v>
      </c>
      <c r="B91" s="13"/>
      <c r="C91" s="13">
        <v>12317311</v>
      </c>
      <c r="D91" s="21">
        <v>226740</v>
      </c>
    </row>
    <row r="92" spans="1:4" ht="30" customHeight="1">
      <c r="A92" s="12" t="s">
        <v>22</v>
      </c>
      <c r="B92" s="13"/>
      <c r="C92" s="13">
        <v>11768186</v>
      </c>
      <c r="D92" s="21">
        <v>140310</v>
      </c>
    </row>
    <row r="93" spans="1:5" ht="30" customHeight="1">
      <c r="A93" s="12" t="s">
        <v>94</v>
      </c>
      <c r="B93" s="13"/>
      <c r="C93" s="13">
        <v>19468700</v>
      </c>
      <c r="D93" s="21">
        <v>1688046</v>
      </c>
      <c r="E93" s="59"/>
    </row>
    <row r="94" spans="1:4" ht="30" customHeight="1">
      <c r="A94" s="12" t="s">
        <v>23</v>
      </c>
      <c r="B94" s="13"/>
      <c r="C94" s="13">
        <v>15843000</v>
      </c>
      <c r="D94" s="21">
        <v>511017</v>
      </c>
    </row>
    <row r="95" spans="1:4" ht="30" customHeight="1">
      <c r="A95" s="12" t="s">
        <v>24</v>
      </c>
      <c r="B95" s="13"/>
      <c r="C95" s="13">
        <v>5261481</v>
      </c>
      <c r="D95" s="21">
        <v>290877</v>
      </c>
    </row>
    <row r="96" spans="1:4" ht="30" customHeight="1">
      <c r="A96" s="12" t="s">
        <v>25</v>
      </c>
      <c r="B96" s="13"/>
      <c r="C96" s="13">
        <v>383277</v>
      </c>
      <c r="D96" s="21">
        <v>-43348</v>
      </c>
    </row>
    <row r="97" spans="1:4" ht="30" customHeight="1">
      <c r="A97" s="12" t="s">
        <v>26</v>
      </c>
      <c r="B97" s="13"/>
      <c r="C97" s="13">
        <v>10138920</v>
      </c>
      <c r="D97" s="21">
        <v>404070</v>
      </c>
    </row>
    <row r="98" spans="1:4" ht="30" customHeight="1">
      <c r="A98" s="12" t="s">
        <v>27</v>
      </c>
      <c r="B98" s="13"/>
      <c r="C98" s="13">
        <v>10134803</v>
      </c>
      <c r="D98" s="21">
        <v>400565</v>
      </c>
    </row>
    <row r="99" spans="1:4" ht="30" customHeight="1">
      <c r="A99" s="12" t="s">
        <v>28</v>
      </c>
      <c r="B99" s="13"/>
      <c r="C99" s="13">
        <v>4117</v>
      </c>
      <c r="D99" s="21">
        <v>3505</v>
      </c>
    </row>
    <row r="100" spans="1:4" ht="30" customHeight="1">
      <c r="A100" s="12" t="s">
        <v>29</v>
      </c>
      <c r="B100" s="13"/>
      <c r="C100" s="13">
        <v>3021405</v>
      </c>
      <c r="D100" s="21">
        <v>977800</v>
      </c>
    </row>
    <row r="101" spans="1:4" ht="30" customHeight="1">
      <c r="A101" s="12" t="s">
        <v>30</v>
      </c>
      <c r="B101" s="13"/>
      <c r="C101" s="13">
        <v>1360143</v>
      </c>
      <c r="D101" s="21">
        <v>371309</v>
      </c>
    </row>
    <row r="102" spans="1:4" ht="30" customHeight="1">
      <c r="A102" s="12" t="s">
        <v>31</v>
      </c>
      <c r="B102" s="13"/>
      <c r="C102" s="13">
        <v>1470673</v>
      </c>
      <c r="D102" s="21">
        <v>550965</v>
      </c>
    </row>
    <row r="103" spans="1:3" ht="30" customHeight="1">
      <c r="A103" s="12" t="s">
        <v>32</v>
      </c>
      <c r="B103" s="44"/>
      <c r="C103" s="58"/>
    </row>
    <row r="104" spans="1:4" ht="30" customHeight="1">
      <c r="A104" s="12" t="s">
        <v>33</v>
      </c>
      <c r="B104" s="76" t="e">
        <f>C104-'11月'!#REF!</f>
        <v>#REF!</v>
      </c>
      <c r="C104" s="44">
        <v>747163.86</v>
      </c>
      <c r="D104" s="72">
        <v>0.69</v>
      </c>
    </row>
    <row r="105" spans="1:4" ht="30" customHeight="1">
      <c r="A105" s="12" t="s">
        <v>34</v>
      </c>
      <c r="B105" s="76" t="e">
        <f>C105-'11月'!#REF!</f>
        <v>#REF!</v>
      </c>
      <c r="C105" s="70">
        <v>2919.18</v>
      </c>
      <c r="D105" s="47">
        <v>-7.35</v>
      </c>
    </row>
    <row r="106" spans="1:4" ht="30" customHeight="1">
      <c r="A106" s="12" t="s">
        <v>35</v>
      </c>
      <c r="B106" s="76" t="e">
        <f>C106-'11月'!#REF!</f>
        <v>#REF!</v>
      </c>
      <c r="C106" s="70">
        <v>477528.96</v>
      </c>
      <c r="D106" s="73">
        <v>0.8</v>
      </c>
    </row>
    <row r="107" spans="1:4" ht="30" customHeight="1">
      <c r="A107" s="12" t="s">
        <v>36</v>
      </c>
      <c r="B107" s="76" t="e">
        <f>C107-'11月'!#REF!</f>
        <v>#REF!</v>
      </c>
      <c r="C107" s="70">
        <v>20873.34</v>
      </c>
      <c r="D107" s="74">
        <v>4.32</v>
      </c>
    </row>
    <row r="108" spans="1:4" ht="30" customHeight="1">
      <c r="A108" s="12" t="s">
        <v>37</v>
      </c>
      <c r="B108" s="76" t="e">
        <f>C108-'11月'!#REF!</f>
        <v>#REF!</v>
      </c>
      <c r="C108" s="71">
        <v>13632.75</v>
      </c>
      <c r="D108" s="73">
        <v>5.64</v>
      </c>
    </row>
    <row r="109" spans="1:4" ht="41.25" customHeight="1">
      <c r="A109" s="12" t="s">
        <v>38</v>
      </c>
      <c r="B109" s="76" t="e">
        <f>C109-'11月'!#REF!</f>
        <v>#REF!</v>
      </c>
      <c r="C109" s="70">
        <v>5118.77</v>
      </c>
      <c r="D109" s="74">
        <v>15.11</v>
      </c>
    </row>
    <row r="110" spans="1:4" ht="30" customHeight="1">
      <c r="A110" s="12" t="s">
        <v>39</v>
      </c>
      <c r="B110" s="76" t="e">
        <f>C110-'11月'!#REF!</f>
        <v>#REF!</v>
      </c>
      <c r="C110" s="70">
        <v>62369.78</v>
      </c>
      <c r="D110" s="73">
        <v>2.7</v>
      </c>
    </row>
    <row r="111" spans="1:4" ht="40.5" customHeight="1">
      <c r="A111" s="12" t="s">
        <v>40</v>
      </c>
      <c r="B111" s="76" t="e">
        <f>C111-'11月'!#REF!</f>
        <v>#REF!</v>
      </c>
      <c r="C111" s="70">
        <v>30033.65</v>
      </c>
      <c r="D111" s="73">
        <v>5</v>
      </c>
    </row>
    <row r="112" spans="1:4" ht="30" customHeight="1">
      <c r="A112" s="12" t="s">
        <v>41</v>
      </c>
      <c r="B112" s="76" t="e">
        <f>C112-'11月'!#REF!</f>
        <v>#REF!</v>
      </c>
      <c r="C112" s="70">
        <v>40984.25</v>
      </c>
      <c r="D112" s="75">
        <v>-1.04</v>
      </c>
    </row>
    <row r="113" spans="1:4" ht="30" customHeight="1">
      <c r="A113" s="12" t="s">
        <v>42</v>
      </c>
      <c r="B113" s="76" t="e">
        <f>C113-'11月'!#REF!</f>
        <v>#REF!</v>
      </c>
      <c r="C113" s="70">
        <v>93703.18</v>
      </c>
      <c r="D113" s="75">
        <v>-3.47</v>
      </c>
    </row>
    <row r="114" spans="1:4" ht="30" customHeight="1">
      <c r="A114" s="22"/>
      <c r="B114" s="23"/>
      <c r="C114" s="37"/>
      <c r="D114" s="23"/>
    </row>
    <row r="115" spans="1:4" ht="30" customHeight="1">
      <c r="A115" s="38"/>
      <c r="B115" s="39"/>
      <c r="C115" s="39"/>
      <c r="D115" s="39"/>
    </row>
    <row r="116" spans="1:4" ht="47.25" customHeight="1">
      <c r="A116" s="97" t="s">
        <v>141</v>
      </c>
      <c r="B116" s="109"/>
      <c r="C116" s="109"/>
      <c r="D116" s="109"/>
    </row>
    <row r="117" spans="1:4" ht="30" customHeight="1">
      <c r="A117" s="107" t="s">
        <v>67</v>
      </c>
      <c r="B117" s="93" t="s">
        <v>0</v>
      </c>
      <c r="C117" s="9" t="s">
        <v>43</v>
      </c>
      <c r="D117" s="9" t="s">
        <v>44</v>
      </c>
    </row>
    <row r="118" spans="1:8" ht="30" customHeight="1">
      <c r="A118" s="108"/>
      <c r="B118" s="94"/>
      <c r="C118" s="11" t="s">
        <v>96</v>
      </c>
      <c r="D118" s="11" t="s">
        <v>97</v>
      </c>
      <c r="G118" s="68">
        <v>41944</v>
      </c>
      <c r="H118" s="68">
        <v>41609</v>
      </c>
    </row>
    <row r="119" spans="1:8" ht="30" customHeight="1">
      <c r="A119" s="12" t="s">
        <v>62</v>
      </c>
      <c r="B119" s="40">
        <v>1123.84</v>
      </c>
      <c r="C119" s="40">
        <f>B119-G119</f>
        <v>19.25999999999999</v>
      </c>
      <c r="D119" s="50">
        <f>B119-H119</f>
        <v>35.33999999999992</v>
      </c>
      <c r="G119" s="56">
        <v>1104.58</v>
      </c>
      <c r="H119" s="56">
        <v>1088.5</v>
      </c>
    </row>
    <row r="120" spans="1:8" ht="30" customHeight="1">
      <c r="A120" s="12" t="s">
        <v>63</v>
      </c>
      <c r="B120" s="40">
        <v>845.01</v>
      </c>
      <c r="C120" s="40">
        <f>B120-G120</f>
        <v>-11.399999999999977</v>
      </c>
      <c r="D120" s="50">
        <f>B120-H120</f>
        <v>57.98000000000002</v>
      </c>
      <c r="G120" s="56">
        <v>856.41</v>
      </c>
      <c r="H120" s="56">
        <v>787.03</v>
      </c>
    </row>
    <row r="121" spans="1:8" ht="30" customHeight="1">
      <c r="A121" s="12" t="s">
        <v>64</v>
      </c>
      <c r="B121" s="40">
        <v>790.45</v>
      </c>
      <c r="C121" s="40">
        <f>B121-G121</f>
        <v>-12.259999999999991</v>
      </c>
      <c r="D121" s="50">
        <f>B121-H121</f>
        <v>19.440000000000055</v>
      </c>
      <c r="G121" s="56">
        <v>802.71</v>
      </c>
      <c r="H121" s="56">
        <v>771.01</v>
      </c>
    </row>
    <row r="122" spans="1:8" ht="30" customHeight="1">
      <c r="A122" s="12" t="s">
        <v>65</v>
      </c>
      <c r="B122" s="40">
        <v>1593.48</v>
      </c>
      <c r="C122" s="40">
        <f>B122-G122</f>
        <v>76.94000000000005</v>
      </c>
      <c r="D122" s="50">
        <f>B122-H122</f>
        <v>55.25</v>
      </c>
      <c r="G122" s="56">
        <v>1516.54</v>
      </c>
      <c r="H122" s="56">
        <v>1538.23</v>
      </c>
    </row>
    <row r="123" spans="1:8" ht="30" customHeight="1">
      <c r="A123" s="12" t="s">
        <v>66</v>
      </c>
      <c r="B123" s="40">
        <v>1026</v>
      </c>
      <c r="C123" s="40">
        <f>B123-G123</f>
        <v>2.4700000000000273</v>
      </c>
      <c r="D123" s="50">
        <f>B123-H123</f>
        <v>-14.740000000000009</v>
      </c>
      <c r="G123" s="56">
        <v>1023.53</v>
      </c>
      <c r="H123" s="56">
        <v>1040.74</v>
      </c>
    </row>
    <row r="124" spans="1:4" ht="36.75" customHeight="1">
      <c r="A124" s="12" t="s">
        <v>45</v>
      </c>
      <c r="B124" s="13" t="s">
        <v>46</v>
      </c>
      <c r="C124" s="13" t="s">
        <v>47</v>
      </c>
      <c r="D124" s="14" t="s">
        <v>44</v>
      </c>
    </row>
    <row r="125" spans="1:4" ht="30" customHeight="1">
      <c r="A125" s="12" t="s">
        <v>48</v>
      </c>
      <c r="B125" s="13" t="s">
        <v>49</v>
      </c>
      <c r="C125" s="13" t="s">
        <v>50</v>
      </c>
      <c r="D125" s="21" t="s">
        <v>51</v>
      </c>
    </row>
    <row r="126" spans="1:4" ht="30" customHeight="1">
      <c r="A126" s="12" t="s">
        <v>95</v>
      </c>
      <c r="B126" s="16">
        <v>785</v>
      </c>
      <c r="C126" s="2">
        <v>662</v>
      </c>
      <c r="D126" s="1">
        <v>18.6</v>
      </c>
    </row>
    <row r="127" spans="1:4" ht="30" customHeight="1">
      <c r="A127" s="12" t="s">
        <v>123</v>
      </c>
      <c r="B127" s="16">
        <v>6748003.9</v>
      </c>
      <c r="C127" s="16">
        <v>6600134.4</v>
      </c>
      <c r="D127" s="14">
        <v>2.24</v>
      </c>
    </row>
    <row r="128" spans="1:4" ht="30" customHeight="1">
      <c r="A128" s="12" t="s">
        <v>108</v>
      </c>
      <c r="B128" s="16">
        <v>39391.6</v>
      </c>
      <c r="C128" s="16">
        <v>39046.9</v>
      </c>
      <c r="D128" s="14">
        <v>0.883</v>
      </c>
    </row>
    <row r="129" spans="1:4" ht="30" customHeight="1">
      <c r="A129" s="12" t="s">
        <v>52</v>
      </c>
      <c r="B129" s="61">
        <v>548095.8</v>
      </c>
      <c r="C129" s="61">
        <v>536419.9</v>
      </c>
      <c r="D129" s="69">
        <v>2.177</v>
      </c>
    </row>
    <row r="130" spans="1:4" ht="30" customHeight="1">
      <c r="A130" s="12" t="s">
        <v>53</v>
      </c>
      <c r="B130" s="16">
        <v>356084.2</v>
      </c>
      <c r="C130" s="16">
        <v>359209.3</v>
      </c>
      <c r="D130" s="14">
        <v>-0.87</v>
      </c>
    </row>
    <row r="131" spans="1:4" ht="30" customHeight="1">
      <c r="A131" s="12" t="s">
        <v>54</v>
      </c>
      <c r="B131" s="16">
        <v>17717</v>
      </c>
      <c r="C131" s="16">
        <v>17816.4</v>
      </c>
      <c r="D131" s="14">
        <v>-0.558</v>
      </c>
    </row>
    <row r="132" spans="1:4" ht="30" customHeight="1">
      <c r="A132" s="12" t="s">
        <v>55</v>
      </c>
      <c r="B132" s="16">
        <v>445998.6</v>
      </c>
      <c r="C132" s="16">
        <v>418573.8</v>
      </c>
      <c r="D132" s="14">
        <v>6.552</v>
      </c>
    </row>
    <row r="133" spans="1:4" ht="30" customHeight="1">
      <c r="A133" s="12" t="s">
        <v>124</v>
      </c>
      <c r="B133" s="16">
        <v>133689</v>
      </c>
      <c r="C133" s="16">
        <v>136574</v>
      </c>
      <c r="D133" s="14">
        <v>-2.1121</v>
      </c>
    </row>
    <row r="134" spans="1:4" ht="30" customHeight="1">
      <c r="A134" s="12" t="s">
        <v>56</v>
      </c>
      <c r="B134" s="16">
        <v>8842176.9</v>
      </c>
      <c r="C134" s="16">
        <v>8272943.8</v>
      </c>
      <c r="D134" s="14">
        <v>6.881</v>
      </c>
    </row>
    <row r="135" spans="1:4" ht="30" customHeight="1">
      <c r="A135" s="12" t="s">
        <v>57</v>
      </c>
      <c r="B135" s="16">
        <v>5077752.7</v>
      </c>
      <c r="C135" s="16">
        <v>4929249.5</v>
      </c>
      <c r="D135" s="14">
        <v>3.01</v>
      </c>
    </row>
    <row r="136" spans="1:4" ht="30" customHeight="1">
      <c r="A136" s="12" t="s">
        <v>58</v>
      </c>
      <c r="B136" s="16">
        <v>5270417</v>
      </c>
      <c r="C136" s="16">
        <v>4986291.3</v>
      </c>
      <c r="D136" s="14">
        <v>5.69</v>
      </c>
    </row>
    <row r="137" spans="1:4" ht="30" customHeight="1">
      <c r="A137" s="41" t="s">
        <v>59</v>
      </c>
      <c r="B137" s="16">
        <v>487003</v>
      </c>
      <c r="C137" s="16">
        <v>473261</v>
      </c>
      <c r="D137" s="14">
        <v>2.9</v>
      </c>
    </row>
    <row r="138" spans="1:4" ht="30" customHeight="1">
      <c r="A138" s="60"/>
      <c r="B138" s="23" t="s">
        <v>60</v>
      </c>
      <c r="C138" s="23" t="s">
        <v>60</v>
      </c>
      <c r="D138" s="23" t="s">
        <v>60</v>
      </c>
    </row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</sheetData>
  <sheetProtection/>
  <mergeCells count="16">
    <mergeCell ref="A1:D2"/>
    <mergeCell ref="A3:A4"/>
    <mergeCell ref="B3:B4"/>
    <mergeCell ref="A27:D27"/>
    <mergeCell ref="A28:A29"/>
    <mergeCell ref="B28:B29"/>
    <mergeCell ref="A55:D55"/>
    <mergeCell ref="A56:A57"/>
    <mergeCell ref="B56:B57"/>
    <mergeCell ref="A116:D116"/>
    <mergeCell ref="A117:A118"/>
    <mergeCell ref="B117:B118"/>
    <mergeCell ref="A86:D86"/>
    <mergeCell ref="A87:A88"/>
    <mergeCell ref="B87:B88"/>
    <mergeCell ref="D87:D88"/>
  </mergeCells>
  <printOptions/>
  <pageMargins left="0.6986111111111111" right="0.6986111111111111" top="0.75" bottom="0.75" header="0.3" footer="0.3"/>
  <pageSetup fitToWidth="0" fitToHeight="1" horizontalDpi="600" verticalDpi="600" orientation="portrait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88">
      <selection activeCell="C122" sqref="C122"/>
    </sheetView>
  </sheetViews>
  <sheetFormatPr defaultColWidth="9.00390625" defaultRowHeight="14.25"/>
  <sheetData/>
  <sheetProtection/>
  <printOptions/>
  <pageMargins left="0.75" right="0.75" top="1" bottom="1" header="0.5" footer="0.5"/>
  <pageSetup fitToWidth="0" fitToHeight="1" horizontalDpi="600" verticalDpi="600" orientation="portrait" paperSize="9" scale="1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5">
      <selection activeCell="E98" sqref="E98"/>
    </sheetView>
  </sheetViews>
  <sheetFormatPr defaultColWidth="9.00390625" defaultRowHeight="14.25"/>
  <cols>
    <col min="1" max="2" width="9.00390625" style="7" customWidth="1"/>
    <col min="3" max="3" width="9.00390625" style="43" customWidth="1"/>
    <col min="4" max="16384" width="9.00390625" style="7" customWidth="1"/>
  </cols>
  <sheetData/>
  <sheetProtection/>
  <printOptions/>
  <pageMargins left="0.25" right="0.25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75">
      <selection activeCell="F87" sqref="F87"/>
    </sheetView>
  </sheetViews>
  <sheetFormatPr defaultColWidth="9.00390625" defaultRowHeight="14.25"/>
  <cols>
    <col min="1" max="3" width="9.00390625" style="7" customWidth="1"/>
    <col min="4" max="4" width="9.00390625" style="26" customWidth="1"/>
    <col min="5" max="16384" width="9.00390625" style="7" customWidth="1"/>
  </cols>
  <sheetData/>
  <sheetProtection/>
  <printOptions/>
  <pageMargins left="0.6986111111111111" right="0.6986111111111111" top="0.75" bottom="0.75" header="0.3" footer="0.3"/>
  <pageSetup fitToHeight="1" fitToWidth="1" horizontalDpi="600" verticalDpi="600" orientation="portrait" paperSize="9" scale="16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3">
      <selection activeCell="E82" sqref="E82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0">
      <selection activeCell="E54" sqref="E54"/>
    </sheetView>
  </sheetViews>
  <sheetFormatPr defaultColWidth="9.00390625" defaultRowHeight="14.25"/>
  <cols>
    <col min="1" max="16384" width="9.00390625" style="7" customWidth="1"/>
  </cols>
  <sheetData/>
  <sheetProtection/>
  <printOptions/>
  <pageMargins left="0.6986111111111111" right="0.6986111111111111" top="0.75" bottom="0.75" header="0.3" footer="0.3"/>
  <pageSetup fitToWidth="0" fitToHeight="1" horizontalDpi="600" verticalDpi="600" orientation="portrait" paperSize="9" scale="1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6384" width="9.00390625" style="46" customWidth="1"/>
  </cols>
  <sheetData/>
  <sheetProtection/>
  <printOptions/>
  <pageMargins left="0.6986111111111111" right="0.6986111111111111" top="0.75" bottom="0.75" header="0.3" footer="0.3"/>
  <pageSetup fitToWidth="0" fitToHeight="1" horizontalDpi="600" verticalDpi="600" orientation="portrait" paperSize="9" scale="1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67">
      <selection activeCell="F83" sqref="F83"/>
    </sheetView>
  </sheetViews>
  <sheetFormatPr defaultColWidth="9.00390625" defaultRowHeight="14.25"/>
  <cols>
    <col min="1" max="16384" width="9.00390625" style="7" customWidth="1"/>
  </cols>
  <sheetData/>
  <sheetProtection/>
  <printOptions/>
  <pageMargins left="0.6986111111111111" right="0.6986111111111111" top="0.75" bottom="0.75" header="0.3" footer="0.3"/>
  <pageSetup fitToWidth="0" fitToHeight="1" horizontalDpi="600" verticalDpi="600" orientation="portrait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09">
      <selection activeCell="G123" sqref="G123"/>
    </sheetView>
  </sheetViews>
  <sheetFormatPr defaultColWidth="9.00390625" defaultRowHeight="14.25"/>
  <cols>
    <col min="1" max="16384" width="9.00390625" style="7" customWidth="1"/>
  </cols>
  <sheetData/>
  <sheetProtection/>
  <printOptions/>
  <pageMargins left="0.6986111111111111" right="0.6986111111111111" top="0.75" bottom="0.75" header="0.3" footer="0.3"/>
  <pageSetup fitToWidth="0" fitToHeight="1" horizontalDpi="600" verticalDpi="600" orientation="portrait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ywtjj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fulongfei</dc:creator>
  <cp:keywords/>
  <dc:description/>
  <cp:lastModifiedBy>匿名用户</cp:lastModifiedBy>
  <cp:lastPrinted>2015-03-20T07:32:38Z</cp:lastPrinted>
  <dcterms:created xsi:type="dcterms:W3CDTF">2011-06-07T05:16:04Z</dcterms:created>
  <dcterms:modified xsi:type="dcterms:W3CDTF">2015-03-20T08:30:47Z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