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收支总表01" sheetId="1" r:id="rId1"/>
    <sheet name="财政拨款支出预算表02" sheetId="2" r:id="rId2"/>
  </sheets>
  <definedNames>
    <definedName name="_xlnm.Print_Area" localSheetId="1">'财政拨款支出预算表02'!$A$1:$F$14</definedName>
    <definedName name="_xlnm.Print_Area" localSheetId="0">'收支总表01'!$A$1:$D$20</definedName>
    <definedName name="_xlnm.Print_Titles" localSheetId="1">'财政拨款支出预算表02'!$1:$5</definedName>
  </definedNames>
  <calcPr fullCalcOnLoad="1"/>
</workbook>
</file>

<file path=xl/sharedStrings.xml><?xml version="1.0" encoding="utf-8"?>
<sst xmlns="http://schemas.openxmlformats.org/spreadsheetml/2006/main" count="54" uniqueCount="46">
  <si>
    <t>一、财政拨款</t>
  </si>
  <si>
    <t>基本支出</t>
  </si>
  <si>
    <t>备  注</t>
  </si>
  <si>
    <t>上年结转</t>
  </si>
  <si>
    <t>2013年市级部门收支预算总表</t>
  </si>
  <si>
    <t>本年支出合计</t>
  </si>
  <si>
    <t>支  出  总  计</t>
  </si>
  <si>
    <t>本年收入合计</t>
  </si>
  <si>
    <t>合计</t>
  </si>
  <si>
    <t>208</t>
  </si>
  <si>
    <t xml:space="preserve">  21005</t>
  </si>
  <si>
    <t xml:space="preserve">          政府性基金收入</t>
  </si>
  <si>
    <t>收                    入</t>
  </si>
  <si>
    <t>科目名称</t>
  </si>
  <si>
    <t>项            目</t>
  </si>
  <si>
    <t>210</t>
  </si>
  <si>
    <t xml:space="preserve">  医疗保障</t>
  </si>
  <si>
    <t>预算数</t>
  </si>
  <si>
    <t xml:space="preserve">  20699</t>
  </si>
  <si>
    <t>科学技术</t>
  </si>
  <si>
    <t>单位：万元</t>
  </si>
  <si>
    <t>社会保障和就业</t>
  </si>
  <si>
    <t xml:space="preserve">    其中：公共财政收入</t>
  </si>
  <si>
    <t xml:space="preserve">  行政事业单位离退休</t>
  </si>
  <si>
    <t>项目支出</t>
  </si>
  <si>
    <t>三、其他资金</t>
  </si>
  <si>
    <t xml:space="preserve">  20601</t>
  </si>
  <si>
    <t>**</t>
  </si>
  <si>
    <t xml:space="preserve">  20605</t>
  </si>
  <si>
    <t xml:space="preserve">  其他科学技术支出</t>
  </si>
  <si>
    <t>合  计</t>
  </si>
  <si>
    <t>2013年市级部门财政拨款支出预算表</t>
  </si>
  <si>
    <t>结转下年</t>
  </si>
  <si>
    <t>医疗卫生</t>
  </si>
  <si>
    <t>206</t>
  </si>
  <si>
    <t>用事业基金弥补收支差额</t>
  </si>
  <si>
    <t>表01</t>
  </si>
  <si>
    <t xml:space="preserve">  20805</t>
  </si>
  <si>
    <t>部门名称：杭州市科学技术委员会</t>
  </si>
  <si>
    <t xml:space="preserve">  科学技术管理事务</t>
  </si>
  <si>
    <t>二、专户资金</t>
  </si>
  <si>
    <t>科目编码</t>
  </si>
  <si>
    <t>表02</t>
  </si>
  <si>
    <t>收  入  总  计</t>
  </si>
  <si>
    <t>支                    出</t>
  </si>
  <si>
    <t xml:space="preserve">  科技条件与服务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</si>
</sst>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000"/>
    <numFmt numFmtId="182" formatCode="#,##0.00_ "/>
  </numFmts>
  <fonts count="4">
    <font>
      <sz val="9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1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48.5" style="0" customWidth="1"/>
    <col min="2" max="2" width="26.83203125" style="0" customWidth="1"/>
    <col min="3" max="3" width="48.5" style="0" customWidth="1"/>
    <col min="4" max="4" width="26.83203125" style="0" customWidth="1"/>
    <col min="5" max="6" width="9.16015625" style="0" customWidth="1"/>
    <col min="7" max="10" width="14.5" style="0" customWidth="1"/>
    <col min="11" max="22" width="0" style="0" hidden="1" customWidth="1"/>
    <col min="23" max="25" width="14.5" style="0" customWidth="1"/>
  </cols>
  <sheetData>
    <row r="1" ht="23.25" customHeight="1">
      <c r="D1" s="2" t="s">
        <v>36</v>
      </c>
    </row>
    <row r="2" spans="1:4" ht="25.5" customHeight="1">
      <c r="A2" s="3" t="s">
        <v>4</v>
      </c>
      <c r="B2" s="4"/>
      <c r="C2" s="4"/>
      <c r="D2" s="4"/>
    </row>
    <row r="3" spans="1:4" ht="23.25" customHeight="1">
      <c r="A3" s="23" t="s">
        <v>38</v>
      </c>
      <c r="B3" s="1"/>
      <c r="C3" s="1"/>
      <c r="D3" s="2" t="s">
        <v>20</v>
      </c>
    </row>
    <row r="4" spans="1:4" ht="23.25" customHeight="1">
      <c r="A4" s="6" t="s">
        <v>12</v>
      </c>
      <c r="B4" s="7"/>
      <c r="C4" s="7" t="s">
        <v>44</v>
      </c>
      <c r="D4" s="7"/>
    </row>
    <row r="5" spans="1:4" ht="23.25" customHeight="1">
      <c r="A5" s="8" t="s">
        <v>14</v>
      </c>
      <c r="B5" s="9" t="s">
        <v>17</v>
      </c>
      <c r="C5" s="9" t="s">
        <v>14</v>
      </c>
      <c r="D5" s="9" t="s">
        <v>17</v>
      </c>
    </row>
    <row r="6" spans="1:22" ht="23.25" customHeight="1">
      <c r="A6" s="10" t="s">
        <v>0</v>
      </c>
      <c r="B6" s="16">
        <f>B7+B8</f>
        <v>5107.31</v>
      </c>
      <c r="C6" s="11" t="str">
        <f>IF(T6="","","一、"&amp;T6)</f>
        <v>一、科学技术</v>
      </c>
      <c r="D6" s="17">
        <f aca="true" t="shared" si="0" ref="D6:D26">U6</f>
        <v>4435.05</v>
      </c>
      <c r="K6" s="22">
        <v>0</v>
      </c>
      <c r="L6" s="20">
        <v>0</v>
      </c>
      <c r="M6" s="20">
        <v>0</v>
      </c>
      <c r="N6" s="20">
        <v>0</v>
      </c>
      <c r="O6" s="22">
        <v>0</v>
      </c>
      <c r="P6" s="20">
        <v>0</v>
      </c>
      <c r="Q6" s="22">
        <v>0</v>
      </c>
      <c r="R6" s="20">
        <v>0</v>
      </c>
      <c r="S6" s="5"/>
      <c r="T6" s="21" t="s">
        <v>19</v>
      </c>
      <c r="U6" s="20">
        <v>4435.05</v>
      </c>
      <c r="V6" s="22">
        <v>0</v>
      </c>
    </row>
    <row r="7" spans="1:22" ht="23.25" customHeight="1">
      <c r="A7" t="s">
        <v>22</v>
      </c>
      <c r="B7" s="15">
        <f>SUM(K6:K26)</f>
        <v>5107.31</v>
      </c>
      <c r="C7" s="11" t="str">
        <f>IF(T7="","","二、"&amp;T7)</f>
        <v>二、社会保障和就业</v>
      </c>
      <c r="D7" s="17">
        <f t="shared" si="0"/>
        <v>553.56</v>
      </c>
      <c r="K7" s="22">
        <v>0</v>
      </c>
      <c r="L7" s="20">
        <v>0</v>
      </c>
      <c r="M7" s="20">
        <v>0</v>
      </c>
      <c r="N7" s="20">
        <v>0</v>
      </c>
      <c r="O7" s="22">
        <v>0</v>
      </c>
      <c r="P7" s="20">
        <v>0</v>
      </c>
      <c r="Q7" s="22">
        <v>0</v>
      </c>
      <c r="R7" s="20">
        <v>0</v>
      </c>
      <c r="S7" s="5"/>
      <c r="T7" s="21" t="s">
        <v>21</v>
      </c>
      <c r="U7" s="20">
        <v>553.56</v>
      </c>
      <c r="V7" s="22">
        <v>0</v>
      </c>
    </row>
    <row r="8" spans="1:22" ht="23.25" customHeight="1">
      <c r="A8" s="11" t="s">
        <v>11</v>
      </c>
      <c r="B8" s="15">
        <f>SUM(M6:M26)</f>
        <v>0</v>
      </c>
      <c r="C8" s="11" t="str">
        <f>IF(T8="","","三、"&amp;T8)</f>
        <v>三、医疗卫生</v>
      </c>
      <c r="D8" s="17">
        <f t="shared" si="0"/>
        <v>118.7</v>
      </c>
      <c r="K8" s="22">
        <v>5107.31</v>
      </c>
      <c r="L8" s="20">
        <v>0</v>
      </c>
      <c r="M8" s="20">
        <v>0</v>
      </c>
      <c r="N8" s="20">
        <v>0</v>
      </c>
      <c r="O8" s="22">
        <v>5107.31</v>
      </c>
      <c r="P8" s="20">
        <v>0</v>
      </c>
      <c r="Q8" s="22">
        <v>0</v>
      </c>
      <c r="R8" s="20">
        <v>5107.31</v>
      </c>
      <c r="S8" s="5"/>
      <c r="T8" s="21" t="s">
        <v>33</v>
      </c>
      <c r="U8" s="20">
        <v>118.7</v>
      </c>
      <c r="V8" s="22">
        <v>5107.31</v>
      </c>
    </row>
    <row r="9" spans="1:22" ht="23.25" customHeight="1">
      <c r="A9" s="11" t="s">
        <v>40</v>
      </c>
      <c r="B9" s="15">
        <f>SUM(L6:L26)</f>
        <v>0</v>
      </c>
      <c r="C9" s="11">
        <f>IF(T9="","","四、"&amp;T9)</f>
      </c>
      <c r="D9" s="17">
        <f t="shared" si="0"/>
        <v>0</v>
      </c>
      <c r="K9" s="5"/>
      <c r="L9" s="5"/>
      <c r="M9" s="5"/>
      <c r="N9" s="5"/>
      <c r="P9" s="5"/>
      <c r="Q9" s="5"/>
      <c r="R9" s="5"/>
      <c r="T9" s="5"/>
      <c r="V9" s="5"/>
    </row>
    <row r="10" spans="1:22" ht="24" customHeight="1">
      <c r="A10" s="12" t="s">
        <v>25</v>
      </c>
      <c r="B10" s="17">
        <f>SUM(N6:N26)</f>
        <v>0</v>
      </c>
      <c r="C10" s="10">
        <f>IF(T10="","","五、"&amp;T10)</f>
      </c>
      <c r="D10" s="17">
        <f t="shared" si="0"/>
        <v>0</v>
      </c>
      <c r="E10" s="5"/>
      <c r="F10" s="5"/>
      <c r="G10" s="5"/>
      <c r="H10" s="5"/>
      <c r="I10" s="5"/>
      <c r="J10" s="5"/>
      <c r="K10" s="5"/>
      <c r="L10" s="5"/>
      <c r="M10" s="5"/>
      <c r="R10" s="5"/>
      <c r="U10" s="5"/>
      <c r="V10" s="5"/>
    </row>
    <row r="11" spans="1:22" ht="24" customHeight="1">
      <c r="A11" s="12"/>
      <c r="B11" s="17"/>
      <c r="C11" s="10">
        <f>IF(T11="","","六、"&amp;T11)</f>
      </c>
      <c r="D11" s="17">
        <f t="shared" si="0"/>
        <v>0</v>
      </c>
      <c r="E11" s="5"/>
      <c r="F11" s="5"/>
      <c r="G11" s="5"/>
      <c r="H11" s="5"/>
      <c r="I11" s="5"/>
      <c r="J11" s="5"/>
      <c r="K11" s="5"/>
      <c r="L11" s="5"/>
      <c r="M11" s="5"/>
      <c r="R11" s="5"/>
      <c r="U11" s="5"/>
      <c r="V11" s="5"/>
    </row>
    <row r="12" spans="1:22" ht="24" customHeight="1">
      <c r="A12" s="12"/>
      <c r="B12" s="17"/>
      <c r="C12" s="10">
        <f>IF(T12="","","七、"&amp;T12)</f>
      </c>
      <c r="D12" s="17">
        <f t="shared" si="0"/>
        <v>0</v>
      </c>
      <c r="E12" s="5"/>
      <c r="F12" s="5"/>
      <c r="G12" s="5"/>
      <c r="H12" s="5"/>
      <c r="I12" s="5"/>
      <c r="J12" s="5"/>
      <c r="K12" s="5"/>
      <c r="L12" s="5"/>
      <c r="M12" s="5"/>
      <c r="R12" s="5"/>
      <c r="U12" s="5"/>
      <c r="V12" s="5"/>
    </row>
    <row r="13" spans="1:22" ht="24" customHeight="1">
      <c r="A13" s="12"/>
      <c r="B13" s="17"/>
      <c r="C13" s="10">
        <f>IF(T13="","","八、"&amp;T13)</f>
      </c>
      <c r="D13" s="17">
        <f t="shared" si="0"/>
        <v>0</v>
      </c>
      <c r="E13" s="5"/>
      <c r="F13" s="5"/>
      <c r="G13" s="5"/>
      <c r="H13" s="5"/>
      <c r="I13" s="5"/>
      <c r="J13" s="5"/>
      <c r="K13" s="5"/>
      <c r="L13" s="5"/>
      <c r="M13" s="5"/>
      <c r="R13" s="5"/>
      <c r="U13" s="5"/>
      <c r="V13" s="5"/>
    </row>
    <row r="14" spans="1:22" ht="24" customHeight="1">
      <c r="A14" s="12"/>
      <c r="B14" s="17"/>
      <c r="C14" s="10">
        <f>IF(T14="","","九、"&amp;T14)</f>
      </c>
      <c r="D14" s="17">
        <f t="shared" si="0"/>
        <v>0</v>
      </c>
      <c r="E14" s="5"/>
      <c r="F14" s="5"/>
      <c r="G14" s="5"/>
      <c r="H14" s="5"/>
      <c r="I14" s="5"/>
      <c r="J14" s="5"/>
      <c r="K14" s="5"/>
      <c r="L14" s="5"/>
      <c r="M14" s="5"/>
      <c r="R14" s="5"/>
      <c r="U14" s="5"/>
      <c r="V14" s="5"/>
    </row>
    <row r="15" spans="1:22" ht="24" customHeight="1">
      <c r="A15" s="12"/>
      <c r="B15" s="17"/>
      <c r="C15" s="10">
        <f>IF(T15="","","十、"&amp;T15)</f>
      </c>
      <c r="D15" s="17">
        <f t="shared" si="0"/>
        <v>0</v>
      </c>
      <c r="E15" s="5"/>
      <c r="F15" s="5"/>
      <c r="G15" s="5"/>
      <c r="H15" s="5"/>
      <c r="I15" s="5"/>
      <c r="J15" s="5"/>
      <c r="K15" s="5"/>
      <c r="L15" s="5"/>
      <c r="M15" s="5"/>
      <c r="R15" s="5"/>
      <c r="U15" s="5"/>
      <c r="V15" s="5"/>
    </row>
    <row r="16" spans="1:22" ht="24" customHeight="1">
      <c r="A16" s="12"/>
      <c r="B16" s="17"/>
      <c r="C16" s="10">
        <f>IF(T16="","","十一、"&amp;T16)</f>
      </c>
      <c r="D16" s="17">
        <f t="shared" si="0"/>
        <v>0</v>
      </c>
      <c r="E16" s="5"/>
      <c r="F16" s="5"/>
      <c r="G16" s="5"/>
      <c r="H16" s="5"/>
      <c r="I16" s="5"/>
      <c r="J16" s="5"/>
      <c r="K16" s="5"/>
      <c r="L16" s="5"/>
      <c r="M16" s="5"/>
      <c r="R16" s="5"/>
      <c r="U16" s="5"/>
      <c r="V16" s="5"/>
    </row>
    <row r="17" spans="1:22" ht="24" customHeight="1">
      <c r="A17" s="12"/>
      <c r="B17" s="17"/>
      <c r="C17" s="10">
        <f>IF(T17="","","十二、"&amp;T17)</f>
      </c>
      <c r="D17" s="17">
        <f t="shared" si="0"/>
        <v>0</v>
      </c>
      <c r="E17" s="5"/>
      <c r="F17" s="5"/>
      <c r="G17" s="5"/>
      <c r="H17" s="5"/>
      <c r="I17" s="5"/>
      <c r="J17" s="5"/>
      <c r="K17" s="5"/>
      <c r="L17" s="5"/>
      <c r="M17" s="5"/>
      <c r="R17" s="5"/>
      <c r="U17" s="5"/>
      <c r="V17" s="5"/>
    </row>
    <row r="18" spans="1:22" ht="24" customHeight="1">
      <c r="A18" s="12"/>
      <c r="B18" s="17"/>
      <c r="C18" s="10">
        <f>IF(T18="","","十三、"&amp;T18)</f>
      </c>
      <c r="D18" s="17">
        <f t="shared" si="0"/>
        <v>0</v>
      </c>
      <c r="E18" s="5"/>
      <c r="F18" s="5"/>
      <c r="G18" s="5"/>
      <c r="H18" s="5"/>
      <c r="I18" s="5"/>
      <c r="J18" s="5"/>
      <c r="K18" s="5"/>
      <c r="L18" s="5"/>
      <c r="M18" s="5"/>
      <c r="R18" s="5"/>
      <c r="U18" s="5"/>
      <c r="V18" s="5"/>
    </row>
    <row r="19" spans="1:22" ht="24" customHeight="1">
      <c r="A19" s="12"/>
      <c r="B19" s="17"/>
      <c r="C19" s="10">
        <f>IF(T19="","","十四、"&amp;T19)</f>
      </c>
      <c r="D19" s="17">
        <f t="shared" si="0"/>
        <v>0</v>
      </c>
      <c r="E19" s="5"/>
      <c r="F19" s="5"/>
      <c r="G19" s="5"/>
      <c r="H19" s="5"/>
      <c r="I19" s="5"/>
      <c r="J19" s="5"/>
      <c r="K19" s="5"/>
      <c r="L19" s="5"/>
      <c r="M19" s="5"/>
      <c r="R19" s="5"/>
      <c r="U19" s="5"/>
      <c r="V19" s="5"/>
    </row>
    <row r="20" spans="1:22" ht="24" customHeight="1">
      <c r="A20" s="12"/>
      <c r="B20" s="17"/>
      <c r="C20" s="10">
        <f>IF(T20="","","十五、"&amp;T20)</f>
      </c>
      <c r="D20" s="17">
        <f t="shared" si="0"/>
        <v>0</v>
      </c>
      <c r="E20" s="5"/>
      <c r="F20" s="5"/>
      <c r="G20" s="5"/>
      <c r="H20" s="5"/>
      <c r="I20" s="5"/>
      <c r="J20" s="5"/>
      <c r="K20" s="5"/>
      <c r="L20" s="5"/>
      <c r="M20" s="5"/>
      <c r="R20" s="5"/>
      <c r="U20" s="5"/>
      <c r="V20" s="5"/>
    </row>
    <row r="21" spans="1:22" ht="24" customHeight="1">
      <c r="A21" s="12"/>
      <c r="B21" s="17"/>
      <c r="C21" s="10">
        <f>IF(T21="","","十六、"&amp;T21)</f>
      </c>
      <c r="D21" s="17">
        <f t="shared" si="0"/>
        <v>0</v>
      </c>
      <c r="E21" s="5"/>
      <c r="F21" s="5"/>
      <c r="G21" s="5"/>
      <c r="H21" s="5"/>
      <c r="I21" s="5"/>
      <c r="J21" s="5"/>
      <c r="K21" s="5"/>
      <c r="L21" s="5"/>
      <c r="M21" s="5"/>
      <c r="R21" s="5"/>
      <c r="U21" s="5"/>
      <c r="V21" s="5"/>
    </row>
    <row r="22" spans="1:22" ht="24" customHeight="1">
      <c r="A22" s="12"/>
      <c r="B22" s="17"/>
      <c r="C22" s="10">
        <f>IF(T22="","","十七、"&amp;T22)</f>
      </c>
      <c r="D22" s="17">
        <f t="shared" si="0"/>
        <v>0</v>
      </c>
      <c r="E22" s="5"/>
      <c r="F22" s="5"/>
      <c r="G22" s="5"/>
      <c r="H22" s="5"/>
      <c r="I22" s="5"/>
      <c r="J22" s="5"/>
      <c r="K22" s="5"/>
      <c r="L22" s="5"/>
      <c r="M22" s="5"/>
      <c r="R22" s="5"/>
      <c r="U22" s="5"/>
      <c r="V22" s="5"/>
    </row>
    <row r="23" spans="1:22" ht="24" customHeight="1">
      <c r="A23" s="12"/>
      <c r="B23" s="17"/>
      <c r="C23" s="10">
        <f>IF(T23="","","十八、"&amp;T23)</f>
      </c>
      <c r="D23" s="17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R23" s="5"/>
      <c r="U23" s="5"/>
      <c r="V23" s="5"/>
    </row>
    <row r="24" spans="1:22" ht="24" customHeight="1">
      <c r="A24" s="11"/>
      <c r="B24" s="17"/>
      <c r="C24" s="10">
        <f>IF(T24="","","十九、"&amp;T24)</f>
      </c>
      <c r="D24" s="17">
        <f t="shared" si="0"/>
        <v>0</v>
      </c>
      <c r="L24" s="5"/>
      <c r="M24" s="5"/>
      <c r="U24" s="5"/>
      <c r="V24" s="5"/>
    </row>
    <row r="25" spans="1:22" ht="23.25" customHeight="1">
      <c r="A25" s="11"/>
      <c r="B25" s="17"/>
      <c r="C25" s="10">
        <f>IF(T25="","","二十、"&amp;T25)</f>
      </c>
      <c r="D25" s="17">
        <f t="shared" si="0"/>
        <v>0</v>
      </c>
      <c r="U25" s="5"/>
      <c r="V25" s="5"/>
    </row>
    <row r="26" spans="1:4" ht="23.25" customHeight="1">
      <c r="A26" s="11"/>
      <c r="B26" s="17"/>
      <c r="C26" s="10">
        <f>IF(T26="","","二十一、"&amp;T26)</f>
      </c>
      <c r="D26" s="17">
        <f t="shared" si="0"/>
        <v>0</v>
      </c>
    </row>
    <row r="27" spans="1:4" ht="23.25" customHeight="1">
      <c r="A27" s="11" t="s">
        <v>7</v>
      </c>
      <c r="B27" s="17">
        <f>SUM(O6:O26)</f>
        <v>5107.31</v>
      </c>
      <c r="C27" s="11" t="s">
        <v>5</v>
      </c>
      <c r="D27" s="17">
        <f>SUM(U6:U26)</f>
        <v>5107.31</v>
      </c>
    </row>
    <row r="28" spans="1:7" ht="23.25" customHeight="1">
      <c r="A28" s="11" t="s">
        <v>35</v>
      </c>
      <c r="B28" s="17">
        <f>SUM(P6:P26)</f>
        <v>0</v>
      </c>
      <c r="C28" s="11" t="s">
        <v>32</v>
      </c>
      <c r="D28" s="17">
        <f>SUM(R6:R26)-SUM(R6:R26)</f>
        <v>0</v>
      </c>
      <c r="G28" s="5"/>
    </row>
    <row r="29" spans="1:4" ht="23.25" customHeight="1">
      <c r="A29" s="11" t="s">
        <v>3</v>
      </c>
      <c r="B29" s="17">
        <f>SUM(Q6:Q26)</f>
        <v>0</v>
      </c>
      <c r="C29" s="11"/>
      <c r="D29" s="17"/>
    </row>
    <row r="30" spans="1:4" ht="23.25" customHeight="1">
      <c r="A30" s="11"/>
      <c r="B30" s="17"/>
      <c r="C30" s="11"/>
      <c r="D30" s="17"/>
    </row>
    <row r="31" spans="1:4" ht="23.25" customHeight="1">
      <c r="A31" s="11" t="s">
        <v>43</v>
      </c>
      <c r="B31" s="17">
        <f>SUM(R6:R26)</f>
        <v>5107.31</v>
      </c>
      <c r="C31" s="11" t="s">
        <v>6</v>
      </c>
      <c r="D31" s="15">
        <f>SUM(V6:V26)</f>
        <v>5107.31</v>
      </c>
    </row>
    <row r="32" ht="23.25" customHeight="1"/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1" width="18.33203125" style="0" customWidth="1"/>
    <col min="2" max="2" width="43.83203125" style="0" customWidth="1"/>
    <col min="3" max="5" width="21.66015625" style="0" customWidth="1"/>
    <col min="6" max="6" width="39.5" style="0" customWidth="1"/>
  </cols>
  <sheetData>
    <row r="1" ht="18" customHeight="1">
      <c r="F1" s="2" t="s">
        <v>42</v>
      </c>
    </row>
    <row r="2" spans="1:6" ht="25.5" customHeight="1">
      <c r="A2" s="3" t="s">
        <v>31</v>
      </c>
      <c r="B2" s="4"/>
      <c r="C2" s="4"/>
      <c r="D2" s="4"/>
      <c r="E2" s="4"/>
      <c r="F2" s="4"/>
    </row>
    <row r="3" spans="1:6" ht="18" customHeight="1">
      <c r="A3" s="23" t="s">
        <v>38</v>
      </c>
      <c r="B3" s="1"/>
      <c r="C3" s="1"/>
      <c r="D3" s="1"/>
      <c r="E3" s="1"/>
      <c r="F3" s="2" t="s">
        <v>20</v>
      </c>
    </row>
    <row r="4" spans="1:6" ht="37.5" customHeight="1">
      <c r="A4" s="8" t="s">
        <v>41</v>
      </c>
      <c r="B4" s="8" t="s">
        <v>13</v>
      </c>
      <c r="C4" s="9" t="s">
        <v>30</v>
      </c>
      <c r="D4" s="9" t="s">
        <v>1</v>
      </c>
      <c r="E4" s="9" t="s">
        <v>24</v>
      </c>
      <c r="F4" s="9" t="s">
        <v>2</v>
      </c>
    </row>
    <row r="5" spans="1:6" ht="18" customHeight="1">
      <c r="A5" s="13" t="s">
        <v>27</v>
      </c>
      <c r="B5" s="14" t="s">
        <v>27</v>
      </c>
      <c r="C5" s="13">
        <v>1</v>
      </c>
      <c r="D5" s="18">
        <v>2</v>
      </c>
      <c r="E5" s="19">
        <v>3</v>
      </c>
      <c r="F5" s="13">
        <v>4</v>
      </c>
    </row>
    <row r="6" spans="1:6" ht="18" customHeight="1">
      <c r="A6" s="24"/>
      <c r="B6" s="24" t="s">
        <v>8</v>
      </c>
      <c r="C6" s="25">
        <v>5107.31</v>
      </c>
      <c r="D6" s="25">
        <v>2363.09</v>
      </c>
      <c r="E6" s="26">
        <v>2744.22</v>
      </c>
      <c r="F6" s="27">
        <v>0</v>
      </c>
    </row>
    <row r="7" spans="1:6" ht="18" customHeight="1">
      <c r="A7" s="24" t="s">
        <v>34</v>
      </c>
      <c r="B7" s="24" t="s">
        <v>19</v>
      </c>
      <c r="C7" s="25">
        <v>4435.05</v>
      </c>
      <c r="D7" s="25">
        <v>1690.83</v>
      </c>
      <c r="E7" s="26">
        <v>2744.22</v>
      </c>
      <c r="F7" s="27">
        <v>0</v>
      </c>
    </row>
    <row r="8" spans="1:6" ht="18" customHeight="1">
      <c r="A8" s="24" t="s">
        <v>26</v>
      </c>
      <c r="B8" s="24" t="s">
        <v>39</v>
      </c>
      <c r="C8" s="25">
        <v>2753.78</v>
      </c>
      <c r="D8" s="25">
        <v>1113.16</v>
      </c>
      <c r="E8" s="26">
        <v>1640.62</v>
      </c>
      <c r="F8" s="27">
        <v>0</v>
      </c>
    </row>
    <row r="9" spans="1:6" ht="18" customHeight="1">
      <c r="A9" s="24" t="s">
        <v>28</v>
      </c>
      <c r="B9" s="28" t="s">
        <v>45</v>
      </c>
      <c r="C9" s="25">
        <v>886.27</v>
      </c>
      <c r="D9" s="25">
        <v>577.67</v>
      </c>
      <c r="E9" s="26">
        <v>308.6</v>
      </c>
      <c r="F9" s="27">
        <v>0</v>
      </c>
    </row>
    <row r="10" spans="1:6" ht="18" customHeight="1">
      <c r="A10" s="24" t="s">
        <v>18</v>
      </c>
      <c r="B10" s="24" t="s">
        <v>29</v>
      </c>
      <c r="C10" s="25">
        <v>795</v>
      </c>
      <c r="D10" s="25">
        <v>0</v>
      </c>
      <c r="E10" s="26">
        <v>795</v>
      </c>
      <c r="F10" s="27">
        <v>0</v>
      </c>
    </row>
    <row r="11" spans="1:6" ht="18" customHeight="1">
      <c r="A11" s="24" t="s">
        <v>9</v>
      </c>
      <c r="B11" s="24" t="s">
        <v>21</v>
      </c>
      <c r="C11" s="25">
        <v>553.56</v>
      </c>
      <c r="D11" s="25">
        <v>553.56</v>
      </c>
      <c r="E11" s="26">
        <v>0</v>
      </c>
      <c r="F11" s="27">
        <v>0</v>
      </c>
    </row>
    <row r="12" spans="1:6" ht="18" customHeight="1">
      <c r="A12" s="24" t="s">
        <v>37</v>
      </c>
      <c r="B12" s="24" t="s">
        <v>23</v>
      </c>
      <c r="C12" s="25">
        <v>553.56</v>
      </c>
      <c r="D12" s="25">
        <v>553.56</v>
      </c>
      <c r="E12" s="26">
        <v>0</v>
      </c>
      <c r="F12" s="27">
        <v>0</v>
      </c>
    </row>
    <row r="13" spans="1:6" ht="18" customHeight="1">
      <c r="A13" s="24" t="s">
        <v>15</v>
      </c>
      <c r="B13" s="24" t="s">
        <v>33</v>
      </c>
      <c r="C13" s="25">
        <v>118.7</v>
      </c>
      <c r="D13" s="25">
        <v>118.7</v>
      </c>
      <c r="E13" s="26">
        <v>0</v>
      </c>
      <c r="F13" s="27">
        <v>0</v>
      </c>
    </row>
    <row r="14" spans="1:6" ht="18" customHeight="1">
      <c r="A14" s="24" t="s">
        <v>10</v>
      </c>
      <c r="B14" s="24" t="s">
        <v>16</v>
      </c>
      <c r="C14" s="25">
        <v>118.7</v>
      </c>
      <c r="D14" s="25">
        <v>118.7</v>
      </c>
      <c r="E14" s="26">
        <v>0</v>
      </c>
      <c r="F14" s="27">
        <v>0</v>
      </c>
    </row>
    <row r="15" spans="1:6" ht="18" customHeight="1">
      <c r="A15" s="5"/>
      <c r="B15" s="5"/>
      <c r="F15" s="5"/>
    </row>
    <row r="16" spans="2:6" ht="18" customHeight="1">
      <c r="B16" s="5"/>
      <c r="C16" s="5"/>
      <c r="F16" s="5"/>
    </row>
    <row r="17" spans="2:6" ht="18" customHeight="1">
      <c r="B17" s="5"/>
      <c r="F17" s="5"/>
    </row>
    <row r="21" ht="11.25">
      <c r="C21" s="5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钟桦(zh)</cp:lastModifiedBy>
  <dcterms:modified xsi:type="dcterms:W3CDTF">2013-04-17T03:23:59Z</dcterms:modified>
  <cp:category/>
  <cp:version/>
  <cp:contentType/>
  <cp:contentStatus/>
</cp:coreProperties>
</file>